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72322E9E-4A97-4AD6-A6BB-092DD73596F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TY OF QUINCY" sheetId="2" r:id="rId1"/>
  </sheets>
  <definedNames>
    <definedName name="_xlnm.Print_Area" localSheetId="0">'CITY OF QUINCY'!$A$1:$H$63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3" i="2" l="1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1" i="2"/>
  <c r="W32" i="2"/>
  <c r="V61" i="2"/>
  <c r="W21" i="2"/>
  <c r="W20" i="2"/>
  <c r="U61" i="2"/>
  <c r="W19" i="2"/>
  <c r="T61" i="2"/>
  <c r="S61" i="2"/>
  <c r="R47" i="2"/>
  <c r="R45" i="2"/>
  <c r="Q16" i="2"/>
  <c r="W16" i="2" s="1"/>
  <c r="W15" i="2"/>
  <c r="W17" i="2"/>
  <c r="W18" i="2"/>
  <c r="W22" i="2"/>
  <c r="W14" i="2"/>
  <c r="W9" i="2"/>
  <c r="P61" i="2"/>
  <c r="O41" i="2"/>
  <c r="O61" i="2" s="1"/>
  <c r="N61" i="2"/>
  <c r="W8" i="2"/>
  <c r="M61" i="2"/>
  <c r="W27" i="2"/>
  <c r="W26" i="2"/>
  <c r="L61" i="2"/>
  <c r="K32" i="2"/>
  <c r="J43" i="2"/>
  <c r="I39" i="2"/>
  <c r="R61" i="2" l="1"/>
  <c r="Q61" i="2"/>
  <c r="J61" i="2"/>
  <c r="K61" i="2"/>
  <c r="I61" i="2"/>
  <c r="H61" i="2"/>
</calcChain>
</file>

<file path=xl/sharedStrings.xml><?xml version="1.0" encoding="utf-8"?>
<sst xmlns="http://schemas.openxmlformats.org/spreadsheetml/2006/main" count="220" uniqueCount="135">
  <si>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</si>
  <si>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</si>
  <si>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</si>
  <si>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</si>
  <si>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</si>
  <si>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</si>
  <si>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</si>
  <si>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</si>
  <si>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</si>
  <si>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</si>
  <si>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</si>
  <si>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</si>
  <si>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</si>
  <si>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</si>
  <si>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</si>
  <si>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4400-3067</t>
  </si>
  <si>
    <t>K103</t>
  </si>
  <si>
    <t>7003-1631</t>
  </si>
  <si>
    <t>K264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</si>
  <si>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</si>
  <si>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</si>
  <si>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</si>
  <si>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</si>
  <si>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</si>
  <si>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</si>
  <si>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</si>
  <si>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</si>
  <si>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</si>
  <si>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</si>
  <si>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</si>
  <si>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</si>
  <si>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</si>
  <si>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</si>
  <si>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</si>
  <si>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</si>
  <si>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</si>
  <si>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</si>
  <si>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</si>
  <si>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JSX9EB5FQ9G5</t>
  </si>
  <si>
    <t>VC6000192132</t>
  </si>
  <si>
    <t>WPP SNAP EXPANSION</t>
  </si>
  <si>
    <t>FY20233067</t>
  </si>
  <si>
    <t>INITIAL AWARD FY24</t>
  </si>
  <si>
    <t>BUDGET #1 FY24</t>
  </si>
  <si>
    <t>INITIAL AWARD FY24 MAY 31, 2023</t>
  </si>
  <si>
    <t>TO ADD WPP SNAP EXPANSION FUNDS</t>
  </si>
  <si>
    <t>CT EOL 24CCQUINWP</t>
  </si>
  <si>
    <t>JULY 1, 2023-SEPT. 30, 2023</t>
  </si>
  <si>
    <t>BUDGET #1 FY24 JULY 31, 2023</t>
  </si>
  <si>
    <t>TO ADD FY24 YOUTH FUNDS</t>
  </si>
  <si>
    <t>CT EOL 24CCQUINWIA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</si>
  <si>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</si>
  <si>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</si>
  <si>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</si>
  <si>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</si>
  <si>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</si>
  <si>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</si>
  <si>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</si>
  <si>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</si>
  <si>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</si>
  <si>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</si>
  <si>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24CCQUINNEGRESEA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</si>
  <si>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</si>
  <si>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</si>
  <si>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</si>
  <si>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</si>
  <si>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</si>
  <si>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</si>
  <si>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</si>
  <si>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</si>
  <si>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</si>
  <si>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24CCQUINVETSUI</t>
  </si>
  <si>
    <t>VETS SILVER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</si>
  <si>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</si>
  <si>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</si>
  <si>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</si>
  <si>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</si>
  <si>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</si>
  <si>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</si>
  <si>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</si>
  <si>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</si>
  <si>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</si>
  <si>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</si>
  <si>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</si>
  <si>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</si>
  <si>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CT EOL 24CCQUINSOSWTF</t>
  </si>
  <si>
    <t>WORKFORCE TRAINING FUND</t>
  </si>
  <si>
    <t>WTRUSTF24</t>
  </si>
  <si>
    <t>7003-0135</t>
  </si>
  <si>
    <t>TO ADD WTF FUNDS</t>
  </si>
  <si>
    <t>BUDGET #6 FY24 SEPTEMBER 12, 2023</t>
  </si>
  <si>
    <t>BUDGET #7 FY24</t>
  </si>
  <si>
    <t>TO ADD FY24 ADULT FUNDS</t>
  </si>
  <si>
    <t>BUDGET #7 FY24 SEPTEMBER 26, 2023</t>
  </si>
  <si>
    <t>ADULT</t>
  </si>
  <si>
    <t>FWIAADT24A</t>
  </si>
  <si>
    <t>BUDGET #8 FY24</t>
  </si>
  <si>
    <t>BUDGET #8 FY24 SEPTEMBER 27, 2023</t>
  </si>
  <si>
    <t>TO ADD FY24 SOS FUNDS</t>
  </si>
  <si>
    <t>STATE ONE STOP</t>
  </si>
  <si>
    <t>STOSCC2024</t>
  </si>
  <si>
    <t>7003-0803</t>
  </si>
  <si>
    <t>BUDGET #9 FY24</t>
  </si>
  <si>
    <t>TO ADD WP FUNDS</t>
  </si>
  <si>
    <t>BUDGET #9 FY24 DEC 1, 2023</t>
  </si>
  <si>
    <t>WP 90%</t>
  </si>
  <si>
    <t>FES2024</t>
  </si>
  <si>
    <t>WP 10%</t>
  </si>
  <si>
    <t>BUDGET #10 FY24</t>
  </si>
  <si>
    <t>BUDGET #10 FY24 DEC 7, 2023</t>
  </si>
  <si>
    <t>TO ADD WIOA FUNDS</t>
  </si>
  <si>
    <t>FWIAADT24B</t>
  </si>
  <si>
    <t>FWIADWK24B</t>
  </si>
  <si>
    <t>BUDGET #11 FY24</t>
  </si>
  <si>
    <t>BUDGET #11 FY24 DEC 21, 2023</t>
  </si>
  <si>
    <t>TO ADD RAPID RESPONSE FUNDS</t>
  </si>
  <si>
    <t>RAPID RESPONSE STATE STAFF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</si>
  <si>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</si>
  <si>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</si>
  <si>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</si>
  <si>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</si>
  <si>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</si>
  <si>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</si>
  <si>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</si>
  <si>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BUDGET #13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</si>
  <si>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</si>
  <si>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</si>
  <si>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</si>
  <si>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</si>
  <si>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</si>
  <si>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</si>
  <si>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#13 FY24  FEB. 27, 2024</t>
  </si>
  <si>
    <t>BUDGET #14 FY24</t>
  </si>
  <si>
    <t>TO ADD RESEA FUNDS</t>
  </si>
  <si>
    <t>BUDGET #14 FY24  FEB.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</si>
</sst>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7" fontId="7" fillId="0" borderId="0" xfId="0" applyNumberFormat="1" applyFont="1"/>
    <xf numFmtId="0" fontId="17" fillId="0" borderId="1" xfId="0" applyFont="1" applyBorder="1" applyAlignment="1">
      <alignment horizontal="center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2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7" xfId="0" applyFont="1" applyBorder="1" applyAlignment="1">
      <alignment horizontal="center" wrapText="1"/>
    </xf>
    <xf numFmtId="7" fontId="12" fillId="0" borderId="8" xfId="0" applyNumberFormat="1" applyFont="1" applyBorder="1" applyAlignment="1">
      <alignment horizontal="center"/>
    </xf>
    <xf numFmtId="0" fontId="6" fillId="0" borderId="1" xfId="0" applyFont="1" applyBorder="1"/>
    <xf numFmtId="44" fontId="16" fillId="0" borderId="1" xfId="1" applyFont="1" applyFill="1" applyBorder="1"/>
    <xf numFmtId="44" fontId="16" fillId="0" borderId="1" xfId="1" applyFont="1" applyFill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44" fontId="16" fillId="0" borderId="0" xfId="1" applyFont="1" applyFill="1" applyBorder="1"/>
    <xf numFmtId="44" fontId="16" fillId="0" borderId="1" xfId="1" applyFont="1" applyBorder="1" applyAlignment="1">
      <alignment horizontal="center"/>
    </xf>
    <xf numFmtId="44" fontId="16" fillId="0" borderId="0" xfId="1" applyFont="1" applyFill="1" applyBorder="1" applyAlignment="1">
      <alignment horizontal="center"/>
    </xf>
    <xf numFmtId="44" fontId="16" fillId="0" borderId="1" xfId="1" applyFont="1" applyBorder="1"/>
    <xf numFmtId="44" fontId="11" fillId="0" borderId="2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27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"/>
  <sheetViews>
    <sheetView tabSelected="1" topLeftCell="A3" zoomScaleNormal="100" workbookViewId="0">
      <selection activeCell="A95" sqref="A95"/>
    </sheetView>
  </sheetViews>
  <sheetFormatPr defaultColWidth="9.1796875" defaultRowHeight="12" x14ac:dyDescent="0.3"/>
  <cols>
    <col min="1" max="1" width="63.26953125" style="3" customWidth="1"/>
    <col min="2" max="2" width="36.81640625" style="3" customWidth="1"/>
    <col min="3" max="3" width="18.81640625" style="2" customWidth="1"/>
    <col min="4" max="4" width="12.54296875" style="2" customWidth="1"/>
    <col min="5" max="5" width="11.453125" style="2" customWidth="1"/>
    <col min="6" max="6" width="8.26953125" style="2" customWidth="1"/>
    <col min="7" max="7" width="26.6328125" style="2" customWidth="1"/>
    <col min="8" max="8" width="15.81640625" style="2" hidden="1" customWidth="1"/>
    <col min="9" max="14" width="15.6328125" style="2" hidden="1" customWidth="1"/>
    <col min="15" max="20" width="15.54296875" style="2" hidden="1" customWidth="1"/>
    <col min="21" max="21" width="13.90625" style="2" hidden="1" customWidth="1"/>
    <col min="22" max="22" width="13.90625" style="2" customWidth="1"/>
    <col min="23" max="23" width="13.26953125" style="3" hidden="1" customWidth="1"/>
    <col min="24" max="24" width="13.26953125" style="3" bestFit="1" customWidth="1"/>
    <col min="25" max="16384" width="9.1796875" style="3"/>
  </cols>
  <sheetData>
    <row r="1" spans="1:23" ht="20.5" x14ac:dyDescent="0.45">
      <c r="A1" s="3" t="s">
        <v>11</v>
      </c>
      <c r="B1" s="99" t="s">
        <v>10</v>
      </c>
      <c r="C1" s="100"/>
      <c r="D1" s="100"/>
      <c r="E1" s="100"/>
      <c r="F1" s="100"/>
      <c r="G1" s="100"/>
      <c r="H1" s="100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pans="1:23" ht="20.5" x14ac:dyDescent="0.45">
      <c r="A2" s="4"/>
      <c r="B2" s="11"/>
      <c r="C2" s="11"/>
      <c r="D2" s="11"/>
      <c r="E2" s="12"/>
      <c r="F2" s="12"/>
      <c r="G2" s="12"/>
    </row>
    <row r="3" spans="1:23" ht="20.5" x14ac:dyDescent="0.45">
      <c r="A3" s="4" t="s">
        <v>12</v>
      </c>
      <c r="B3" s="11" t="s">
        <v>7</v>
      </c>
      <c r="C3" s="1"/>
    </row>
    <row r="4" spans="1:23" ht="21" thickBot="1" x14ac:dyDescent="0.5">
      <c r="A4" s="4"/>
      <c r="B4" s="5"/>
      <c r="C4" s="1"/>
    </row>
    <row r="5" spans="1:23" s="13" customFormat="1" ht="29.5" thickBot="1" x14ac:dyDescent="0.4">
      <c r="A5" s="43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66" t="s">
        <v>25</v>
      </c>
      <c r="H5" s="35" t="s">
        <v>42</v>
      </c>
      <c r="I5" s="66" t="s">
        <v>43</v>
      </c>
      <c r="J5" s="66" t="s">
        <v>55</v>
      </c>
      <c r="K5" s="66" t="s">
        <v>60</v>
      </c>
      <c r="L5" s="66" t="s">
        <v>70</v>
      </c>
      <c r="M5" s="66" t="s">
        <v>79</v>
      </c>
      <c r="N5" s="66" t="s">
        <v>84</v>
      </c>
      <c r="O5" s="66" t="s">
        <v>91</v>
      </c>
      <c r="P5" s="66" t="s">
        <v>96</v>
      </c>
      <c r="Q5" s="66" t="s">
        <v>102</v>
      </c>
      <c r="R5" s="66" t="s">
        <v>108</v>
      </c>
      <c r="S5" s="66" t="s">
        <v>113</v>
      </c>
      <c r="T5" s="66" t="s">
        <v>117</v>
      </c>
      <c r="U5" s="66" t="s">
        <v>124</v>
      </c>
      <c r="V5" s="66" t="s">
        <v>132</v>
      </c>
      <c r="W5" s="31" t="s">
        <v>6</v>
      </c>
    </row>
    <row r="6" spans="1:23" s="6" customFormat="1" ht="14.5" hidden="1" x14ac:dyDescent="0.35">
      <c r="A6" s="41" t="s">
        <v>8</v>
      </c>
      <c r="B6" s="36"/>
      <c r="C6" s="37"/>
      <c r="D6" s="37"/>
      <c r="E6" s="38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42"/>
    </row>
    <row r="7" spans="1:23" s="7" customFormat="1" ht="15" hidden="1" x14ac:dyDescent="0.35">
      <c r="A7" s="18" t="s">
        <v>85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9"/>
    </row>
    <row r="8" spans="1:23" s="7" customFormat="1" ht="15" hidden="1" x14ac:dyDescent="0.35">
      <c r="A8" s="33" t="s">
        <v>86</v>
      </c>
      <c r="B8" s="20" t="s">
        <v>52</v>
      </c>
      <c r="C8" s="58" t="s">
        <v>87</v>
      </c>
      <c r="D8" s="60" t="s">
        <v>88</v>
      </c>
      <c r="E8" s="72" t="s">
        <v>18</v>
      </c>
      <c r="F8" s="18" t="s">
        <v>13</v>
      </c>
      <c r="G8" s="18"/>
      <c r="H8" s="22"/>
      <c r="I8" s="22"/>
      <c r="J8" s="22"/>
      <c r="K8" s="22"/>
      <c r="L8" s="22"/>
      <c r="M8" s="22"/>
      <c r="N8" s="93">
        <v>95000</v>
      </c>
      <c r="O8" s="93"/>
      <c r="P8" s="93"/>
      <c r="Q8" s="93"/>
      <c r="R8" s="93"/>
      <c r="S8" s="93"/>
      <c r="T8" s="93"/>
      <c r="U8" s="93"/>
      <c r="V8" s="93"/>
      <c r="W8" s="52">
        <f>SUM(N8)</f>
        <v>95000</v>
      </c>
    </row>
    <row r="9" spans="1:23" s="7" customFormat="1" ht="15.5" hidden="1" thickBot="1" x14ac:dyDescent="0.4">
      <c r="A9" s="45" t="s">
        <v>99</v>
      </c>
      <c r="B9" s="78" t="s">
        <v>52</v>
      </c>
      <c r="C9" s="73" t="s">
        <v>100</v>
      </c>
      <c r="D9" s="60" t="s">
        <v>101</v>
      </c>
      <c r="E9" s="60" t="s">
        <v>24</v>
      </c>
      <c r="F9" s="20" t="s">
        <v>13</v>
      </c>
      <c r="G9" s="20"/>
      <c r="H9" s="21"/>
      <c r="I9" s="21"/>
      <c r="J9" s="21"/>
      <c r="K9" s="21"/>
      <c r="L9" s="21"/>
      <c r="M9" s="21"/>
      <c r="N9" s="92"/>
      <c r="O9" s="92"/>
      <c r="P9" s="92">
        <v>343895</v>
      </c>
      <c r="Q9" s="92"/>
      <c r="R9" s="92"/>
      <c r="S9" s="92"/>
      <c r="T9" s="92"/>
      <c r="U9" s="92"/>
      <c r="V9" s="92"/>
      <c r="W9" s="52">
        <f>P9</f>
        <v>343895</v>
      </c>
    </row>
    <row r="10" spans="1:23" s="7" customFormat="1" ht="15.5" hidden="1" thickTop="1" x14ac:dyDescent="0.35">
      <c r="A10" s="45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21"/>
      <c r="M10" s="21"/>
      <c r="N10" s="92"/>
      <c r="O10" s="92"/>
      <c r="P10" s="92"/>
      <c r="Q10" s="92"/>
      <c r="R10" s="92"/>
      <c r="S10" s="92"/>
      <c r="T10" s="92"/>
      <c r="U10" s="92"/>
      <c r="V10" s="92"/>
      <c r="W10" s="52"/>
    </row>
    <row r="11" spans="1:23" s="7" customFormat="1" ht="15" hidden="1" x14ac:dyDescent="0.35">
      <c r="A11" s="48"/>
      <c r="B11" s="20"/>
      <c r="C11" s="34"/>
      <c r="D11" s="34"/>
      <c r="E11" s="34"/>
      <c r="F11" s="20"/>
      <c r="G11" s="20"/>
      <c r="H11" s="21"/>
      <c r="I11" s="21"/>
      <c r="J11" s="21"/>
      <c r="K11" s="21"/>
      <c r="L11" s="21"/>
      <c r="M11" s="21"/>
      <c r="N11" s="92"/>
      <c r="O11" s="92"/>
      <c r="P11" s="92"/>
      <c r="Q11" s="92"/>
      <c r="R11" s="92"/>
      <c r="S11" s="92"/>
      <c r="T11" s="92"/>
      <c r="U11" s="92"/>
      <c r="V11" s="92"/>
      <c r="W11" s="52"/>
    </row>
    <row r="12" spans="1:23" s="7" customFormat="1" ht="15" hidden="1" x14ac:dyDescent="0.35">
      <c r="A12" s="41" t="s">
        <v>8</v>
      </c>
      <c r="B12" s="20"/>
      <c r="C12" s="34"/>
      <c r="D12" s="34"/>
      <c r="E12" s="34"/>
      <c r="F12" s="20"/>
      <c r="G12" s="20"/>
      <c r="H12" s="21"/>
      <c r="I12" s="21"/>
      <c r="J12" s="21"/>
      <c r="K12" s="21"/>
      <c r="L12" s="21"/>
      <c r="M12" s="21"/>
      <c r="N12" s="92"/>
      <c r="O12" s="92"/>
      <c r="P12" s="92"/>
      <c r="Q12" s="92"/>
      <c r="R12" s="92"/>
      <c r="S12" s="92"/>
      <c r="T12" s="92"/>
      <c r="U12" s="92"/>
      <c r="V12" s="92"/>
      <c r="W12" s="52"/>
    </row>
    <row r="13" spans="1:23" s="7" customFormat="1" ht="15" hidden="1" x14ac:dyDescent="0.35">
      <c r="A13" s="18" t="s">
        <v>46</v>
      </c>
      <c r="B13" s="20"/>
      <c r="C13" s="34"/>
      <c r="D13" s="34"/>
      <c r="E13" s="34"/>
      <c r="F13" s="20"/>
      <c r="G13" s="20"/>
      <c r="H13" s="21"/>
      <c r="I13" s="21"/>
      <c r="J13" s="21"/>
      <c r="K13" s="21"/>
      <c r="L13" s="21"/>
      <c r="M13" s="21"/>
      <c r="N13" s="92"/>
      <c r="O13" s="92"/>
      <c r="P13" s="92"/>
      <c r="Q13" s="92"/>
      <c r="R13" s="92"/>
      <c r="S13" s="92"/>
      <c r="T13" s="92"/>
      <c r="U13" s="92"/>
      <c r="V13" s="92"/>
      <c r="W13" s="52"/>
    </row>
    <row r="14" spans="1:23" s="7" customFormat="1" ht="15" hidden="1" x14ac:dyDescent="0.35">
      <c r="A14" s="30" t="s">
        <v>105</v>
      </c>
      <c r="B14" s="20" t="s">
        <v>52</v>
      </c>
      <c r="C14" s="18" t="s">
        <v>106</v>
      </c>
      <c r="D14" s="18" t="s">
        <v>20</v>
      </c>
      <c r="E14" s="18" t="s">
        <v>21</v>
      </c>
      <c r="F14" s="20">
        <v>17.207000000000001</v>
      </c>
      <c r="G14" s="59" t="s">
        <v>26</v>
      </c>
      <c r="H14" s="21"/>
      <c r="I14" s="21"/>
      <c r="J14" s="21"/>
      <c r="K14" s="21"/>
      <c r="L14" s="21"/>
      <c r="M14" s="21"/>
      <c r="N14" s="92"/>
      <c r="O14" s="92"/>
      <c r="P14" s="92"/>
      <c r="Q14" s="92"/>
      <c r="R14" s="92"/>
      <c r="S14" s="92"/>
      <c r="T14" s="92"/>
      <c r="U14" s="92"/>
      <c r="V14" s="92"/>
      <c r="W14" s="52">
        <f>SUM(Q14)</f>
        <v>0</v>
      </c>
    </row>
    <row r="15" spans="1:23" s="7" customFormat="1" ht="15" hidden="1" x14ac:dyDescent="0.35">
      <c r="A15" s="30" t="s">
        <v>105</v>
      </c>
      <c r="B15" s="20" t="s">
        <v>54</v>
      </c>
      <c r="C15" s="18" t="s">
        <v>106</v>
      </c>
      <c r="D15" s="18" t="s">
        <v>20</v>
      </c>
      <c r="E15" s="18" t="s">
        <v>21</v>
      </c>
      <c r="F15" s="20">
        <v>17.207000000000001</v>
      </c>
      <c r="G15" s="59" t="s">
        <v>26</v>
      </c>
      <c r="H15" s="21"/>
      <c r="I15" s="21"/>
      <c r="J15" s="21"/>
      <c r="K15" s="21"/>
      <c r="L15" s="21"/>
      <c r="M15" s="21"/>
      <c r="N15" s="92"/>
      <c r="O15" s="92"/>
      <c r="P15" s="92"/>
      <c r="Q15" s="92"/>
      <c r="R15" s="92"/>
      <c r="S15" s="92"/>
      <c r="T15" s="92"/>
      <c r="U15" s="92"/>
      <c r="V15" s="92"/>
      <c r="W15" s="52">
        <f t="shared" ref="W15:W22" si="0">SUM(Q15)</f>
        <v>0</v>
      </c>
    </row>
    <row r="16" spans="1:23" s="7" customFormat="1" ht="15" hidden="1" x14ac:dyDescent="0.35">
      <c r="A16" s="30" t="s">
        <v>107</v>
      </c>
      <c r="B16" s="20" t="s">
        <v>52</v>
      </c>
      <c r="C16" s="18" t="s">
        <v>106</v>
      </c>
      <c r="D16" s="18" t="s">
        <v>20</v>
      </c>
      <c r="E16" s="18" t="s">
        <v>22</v>
      </c>
      <c r="F16" s="20" t="s">
        <v>14</v>
      </c>
      <c r="G16" s="59" t="s">
        <v>26</v>
      </c>
      <c r="H16" s="21"/>
      <c r="I16" s="21"/>
      <c r="J16" s="21"/>
      <c r="K16" s="21"/>
      <c r="L16" s="21"/>
      <c r="M16" s="21"/>
      <c r="N16" s="92"/>
      <c r="O16" s="92"/>
      <c r="P16" s="92"/>
      <c r="Q16" s="92">
        <f>74806-1</f>
        <v>74805</v>
      </c>
      <c r="R16" s="92"/>
      <c r="S16" s="92"/>
      <c r="T16" s="92"/>
      <c r="U16" s="92"/>
      <c r="V16" s="92"/>
      <c r="W16" s="52">
        <f t="shared" si="0"/>
        <v>74805</v>
      </c>
    </row>
    <row r="17" spans="1:24" s="8" customFormat="1" ht="15" hidden="1" x14ac:dyDescent="0.35">
      <c r="A17" s="30" t="s">
        <v>107</v>
      </c>
      <c r="B17" s="20" t="s">
        <v>54</v>
      </c>
      <c r="C17" s="18" t="s">
        <v>106</v>
      </c>
      <c r="D17" s="18" t="s">
        <v>20</v>
      </c>
      <c r="E17" s="18" t="s">
        <v>22</v>
      </c>
      <c r="F17" s="20" t="s">
        <v>14</v>
      </c>
      <c r="G17" s="59" t="s">
        <v>26</v>
      </c>
      <c r="H17" s="21"/>
      <c r="I17" s="21"/>
      <c r="J17" s="21"/>
      <c r="K17" s="21"/>
      <c r="L17" s="21"/>
      <c r="M17" s="21"/>
      <c r="N17" s="92"/>
      <c r="O17" s="92"/>
      <c r="P17" s="92"/>
      <c r="Q17" s="92">
        <v>1</v>
      </c>
      <c r="R17" s="92"/>
      <c r="S17" s="92"/>
      <c r="T17" s="92"/>
      <c r="U17" s="92"/>
      <c r="V17" s="92"/>
      <c r="W17" s="52">
        <f t="shared" si="0"/>
        <v>1</v>
      </c>
    </row>
    <row r="18" spans="1:24" s="8" customFormat="1" ht="15" hidden="1" x14ac:dyDescent="0.35">
      <c r="A18" s="75" t="s">
        <v>40</v>
      </c>
      <c r="B18" s="20" t="s">
        <v>47</v>
      </c>
      <c r="C18" s="17" t="s">
        <v>41</v>
      </c>
      <c r="D18" s="17" t="s">
        <v>15</v>
      </c>
      <c r="E18" s="17" t="s">
        <v>16</v>
      </c>
      <c r="F18" s="76">
        <v>10.561</v>
      </c>
      <c r="G18" s="50"/>
      <c r="H18" s="77">
        <v>1562.5000000000009</v>
      </c>
      <c r="I18" s="46"/>
      <c r="J18" s="46"/>
      <c r="K18" s="46"/>
      <c r="L18" s="46"/>
      <c r="M18" s="46"/>
      <c r="N18" s="77"/>
      <c r="O18" s="77"/>
      <c r="P18" s="77"/>
      <c r="Q18" s="77"/>
      <c r="R18" s="77"/>
      <c r="S18" s="77"/>
      <c r="T18" s="77"/>
      <c r="U18" s="77"/>
      <c r="V18" s="77"/>
      <c r="W18" s="52">
        <f t="shared" si="0"/>
        <v>0</v>
      </c>
    </row>
    <row r="19" spans="1:24" s="8" customFormat="1" ht="15.5" hidden="1" x14ac:dyDescent="0.35">
      <c r="A19" s="75" t="s">
        <v>118</v>
      </c>
      <c r="B19" s="20" t="s">
        <v>52</v>
      </c>
      <c r="C19" s="96" t="s">
        <v>119</v>
      </c>
      <c r="D19" s="96" t="s">
        <v>120</v>
      </c>
      <c r="E19" s="70" t="s">
        <v>121</v>
      </c>
      <c r="F19" s="97" t="s">
        <v>13</v>
      </c>
      <c r="G19" s="50"/>
      <c r="H19" s="77"/>
      <c r="I19" s="46"/>
      <c r="J19" s="46"/>
      <c r="K19" s="46"/>
      <c r="L19" s="46"/>
      <c r="M19" s="46"/>
      <c r="N19" s="77"/>
      <c r="O19" s="77"/>
      <c r="P19" s="77"/>
      <c r="Q19" s="77"/>
      <c r="R19" s="77"/>
      <c r="S19" s="77"/>
      <c r="T19" s="77">
        <v>10989.15</v>
      </c>
      <c r="U19" s="77"/>
      <c r="V19" s="77"/>
      <c r="W19" s="52">
        <f>T19</f>
        <v>10989.15</v>
      </c>
    </row>
    <row r="20" spans="1:24" s="8" customFormat="1" ht="15" hidden="1" x14ac:dyDescent="0.35">
      <c r="A20" s="75" t="s">
        <v>125</v>
      </c>
      <c r="B20" s="20" t="s">
        <v>52</v>
      </c>
      <c r="C20" s="98" t="s">
        <v>126</v>
      </c>
      <c r="D20" s="98" t="s">
        <v>127</v>
      </c>
      <c r="E20" s="18" t="s">
        <v>128</v>
      </c>
      <c r="F20" s="18" t="s">
        <v>13</v>
      </c>
      <c r="G20" s="50"/>
      <c r="H20" s="77"/>
      <c r="I20" s="46"/>
      <c r="J20" s="46"/>
      <c r="K20" s="46"/>
      <c r="L20" s="46"/>
      <c r="M20" s="46"/>
      <c r="N20" s="77"/>
      <c r="O20" s="77"/>
      <c r="P20" s="77"/>
      <c r="Q20" s="77"/>
      <c r="R20" s="77"/>
      <c r="S20" s="77"/>
      <c r="T20" s="77"/>
      <c r="U20" s="77">
        <v>36418.703428917048</v>
      </c>
      <c r="V20" s="77"/>
      <c r="W20" s="52">
        <f>U20</f>
        <v>36418.703428917048</v>
      </c>
    </row>
    <row r="21" spans="1:24" s="8" customFormat="1" ht="15" hidden="1" x14ac:dyDescent="0.35">
      <c r="A21" s="30" t="s">
        <v>129</v>
      </c>
      <c r="B21" s="20" t="s">
        <v>52</v>
      </c>
      <c r="C21" s="98" t="s">
        <v>126</v>
      </c>
      <c r="D21" s="98" t="s">
        <v>127</v>
      </c>
      <c r="E21" s="18" t="s">
        <v>128</v>
      </c>
      <c r="F21" s="18" t="s">
        <v>13</v>
      </c>
      <c r="G21" s="50"/>
      <c r="H21" s="77"/>
      <c r="I21" s="46"/>
      <c r="J21" s="46"/>
      <c r="K21" s="46"/>
      <c r="L21" s="46"/>
      <c r="M21" s="46"/>
      <c r="N21" s="77"/>
      <c r="O21" s="77"/>
      <c r="P21" s="77"/>
      <c r="Q21" s="77"/>
      <c r="R21" s="77"/>
      <c r="S21" s="77"/>
      <c r="T21" s="77"/>
      <c r="U21" s="77">
        <v>36418.703428917048</v>
      </c>
      <c r="V21" s="77"/>
      <c r="W21" s="52">
        <f>U21</f>
        <v>36418.703428917048</v>
      </c>
    </row>
    <row r="22" spans="1:24" s="8" customFormat="1" ht="15" hidden="1" x14ac:dyDescent="0.35">
      <c r="A22" s="30"/>
      <c r="B22" s="63"/>
      <c r="C22" s="17"/>
      <c r="D22" s="17"/>
      <c r="E22" s="17"/>
      <c r="F22" s="76"/>
      <c r="G22" s="50"/>
      <c r="H22" s="46"/>
      <c r="I22" s="46"/>
      <c r="J22" s="46"/>
      <c r="K22" s="46"/>
      <c r="L22" s="46"/>
      <c r="M22" s="46"/>
      <c r="N22" s="77"/>
      <c r="O22" s="77"/>
      <c r="P22" s="77"/>
      <c r="Q22" s="77"/>
      <c r="R22" s="77"/>
      <c r="S22" s="77"/>
      <c r="T22" s="77"/>
      <c r="U22" s="77"/>
      <c r="V22" s="77"/>
      <c r="W22" s="52">
        <f t="shared" si="0"/>
        <v>0</v>
      </c>
    </row>
    <row r="23" spans="1:24" s="8" customFormat="1" ht="15" hidden="1" x14ac:dyDescent="0.35">
      <c r="A23" s="30"/>
      <c r="B23" s="63"/>
      <c r="C23" s="17"/>
      <c r="D23" s="17"/>
      <c r="E23" s="17"/>
      <c r="F23" s="76"/>
      <c r="G23" s="50"/>
      <c r="H23" s="46"/>
      <c r="I23" s="46"/>
      <c r="J23" s="46"/>
      <c r="K23" s="46"/>
      <c r="L23" s="46"/>
      <c r="M23" s="46"/>
      <c r="N23" s="77"/>
      <c r="O23" s="77"/>
      <c r="P23" s="77"/>
      <c r="Q23" s="77"/>
      <c r="R23" s="77"/>
      <c r="S23" s="77"/>
      <c r="T23" s="77"/>
      <c r="U23" s="77"/>
      <c r="V23" s="77"/>
      <c r="W23" s="52"/>
    </row>
    <row r="24" spans="1:24" s="8" customFormat="1" ht="15" hidden="1" x14ac:dyDescent="0.35">
      <c r="A24" s="35" t="s">
        <v>8</v>
      </c>
      <c r="B24" s="20"/>
      <c r="C24" s="34"/>
      <c r="D24" s="34"/>
      <c r="E24" s="40"/>
      <c r="F24" s="20"/>
      <c r="G24" s="50"/>
      <c r="H24" s="46"/>
      <c r="I24" s="46"/>
      <c r="J24" s="46"/>
      <c r="K24" s="46"/>
      <c r="L24" s="46"/>
      <c r="M24" s="46"/>
      <c r="N24" s="77"/>
      <c r="O24" s="77"/>
      <c r="P24" s="77"/>
      <c r="Q24" s="77"/>
      <c r="R24" s="77"/>
      <c r="S24" s="77"/>
      <c r="T24" s="77"/>
      <c r="U24" s="77"/>
      <c r="V24" s="77"/>
      <c r="W24" s="52"/>
    </row>
    <row r="25" spans="1:24" s="8" customFormat="1" ht="15" hidden="1" x14ac:dyDescent="0.35">
      <c r="A25" s="18" t="s">
        <v>71</v>
      </c>
      <c r="B25" s="20"/>
      <c r="C25" s="34"/>
      <c r="D25" s="34"/>
      <c r="E25" s="40"/>
      <c r="F25" s="20"/>
      <c r="G25" s="50"/>
      <c r="H25" s="46"/>
      <c r="I25" s="46"/>
      <c r="J25" s="46"/>
      <c r="K25" s="46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52"/>
    </row>
    <row r="26" spans="1:24" s="8" customFormat="1" ht="15" hidden="1" x14ac:dyDescent="0.35">
      <c r="A26" s="48" t="s">
        <v>72</v>
      </c>
      <c r="B26" s="20" t="s">
        <v>73</v>
      </c>
      <c r="C26" s="18" t="s">
        <v>74</v>
      </c>
      <c r="D26" s="18" t="s">
        <v>75</v>
      </c>
      <c r="E26" s="40" t="s">
        <v>76</v>
      </c>
      <c r="F26" s="31">
        <v>17.800999999999998</v>
      </c>
      <c r="G26" s="59" t="s">
        <v>27</v>
      </c>
      <c r="H26" s="46"/>
      <c r="I26" s="46"/>
      <c r="J26" s="46"/>
      <c r="K26" s="46"/>
      <c r="L26" s="77">
        <v>9105</v>
      </c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52">
        <f>SUM(L26)</f>
        <v>9105</v>
      </c>
    </row>
    <row r="27" spans="1:24" s="8" customFormat="1" ht="15" hidden="1" x14ac:dyDescent="0.35">
      <c r="A27" s="49" t="s">
        <v>80</v>
      </c>
      <c r="B27" s="20" t="s">
        <v>81</v>
      </c>
      <c r="C27" s="18" t="s">
        <v>74</v>
      </c>
      <c r="D27" s="18" t="s">
        <v>75</v>
      </c>
      <c r="E27" s="40" t="s">
        <v>76</v>
      </c>
      <c r="F27" s="31">
        <v>17.800999999999998</v>
      </c>
      <c r="G27" s="59" t="s">
        <v>27</v>
      </c>
      <c r="H27" s="46"/>
      <c r="I27" s="46"/>
      <c r="J27" s="46"/>
      <c r="K27" s="46"/>
      <c r="L27" s="77"/>
      <c r="M27" s="77">
        <v>26284</v>
      </c>
      <c r="N27" s="77"/>
      <c r="O27" s="77"/>
      <c r="P27" s="77"/>
      <c r="Q27" s="77"/>
      <c r="R27" s="77"/>
      <c r="S27" s="77"/>
      <c r="T27" s="77"/>
      <c r="U27" s="77"/>
      <c r="V27" s="77"/>
      <c r="W27" s="52">
        <f>SUM(M27)</f>
        <v>26284</v>
      </c>
      <c r="X27" s="57"/>
    </row>
    <row r="28" spans="1:24" s="8" customFormat="1" ht="15" hidden="1" x14ac:dyDescent="0.35">
      <c r="A28" s="47"/>
      <c r="B28" s="20"/>
      <c r="C28" s="34"/>
      <c r="D28" s="34"/>
      <c r="E28" s="40"/>
      <c r="F28" s="20"/>
      <c r="G28" s="50"/>
      <c r="H28" s="46"/>
      <c r="I28" s="46"/>
      <c r="J28" s="46"/>
      <c r="K28" s="46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52"/>
    </row>
    <row r="29" spans="1:24" s="8" customFormat="1" ht="15" x14ac:dyDescent="0.35">
      <c r="A29" s="30"/>
      <c r="B29" s="20"/>
      <c r="C29" s="34"/>
      <c r="D29" s="34"/>
      <c r="E29" s="40"/>
      <c r="F29" s="20"/>
      <c r="G29" s="50"/>
      <c r="H29" s="46"/>
      <c r="I29" s="46"/>
      <c r="J29" s="46"/>
      <c r="K29" s="46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52"/>
    </row>
    <row r="30" spans="1:24" s="8" customFormat="1" ht="15" x14ac:dyDescent="0.35">
      <c r="A30" s="35" t="s">
        <v>8</v>
      </c>
      <c r="B30" s="14"/>
      <c r="C30" s="15"/>
      <c r="D30" s="15"/>
      <c r="E30" s="16"/>
      <c r="F30" s="17"/>
      <c r="G30" s="39"/>
      <c r="H30" s="39"/>
      <c r="I30" s="39"/>
      <c r="J30" s="39"/>
      <c r="K30" s="39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52"/>
    </row>
    <row r="31" spans="1:24" s="7" customFormat="1" ht="15" x14ac:dyDescent="0.35">
      <c r="A31" s="18" t="s">
        <v>61</v>
      </c>
      <c r="B31" s="14"/>
      <c r="C31" s="15"/>
      <c r="D31" s="15"/>
      <c r="E31" s="16"/>
      <c r="F31" s="17"/>
      <c r="G31" s="17"/>
      <c r="H31" s="18"/>
      <c r="I31" s="18"/>
      <c r="J31" s="18"/>
      <c r="K31" s="18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52"/>
    </row>
    <row r="32" spans="1:24" s="6" customFormat="1" ht="15.5" x14ac:dyDescent="0.35">
      <c r="A32" s="67" t="s">
        <v>62</v>
      </c>
      <c r="B32" s="78" t="s">
        <v>52</v>
      </c>
      <c r="C32" s="18" t="s">
        <v>63</v>
      </c>
      <c r="D32" s="18" t="s">
        <v>64</v>
      </c>
      <c r="E32" s="18" t="s">
        <v>65</v>
      </c>
      <c r="F32" s="18">
        <v>17.225000000000001</v>
      </c>
      <c r="G32" s="81" t="s">
        <v>66</v>
      </c>
      <c r="J32" s="83"/>
      <c r="K32" s="90">
        <f>72650-1</f>
        <v>72649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>
        <v>92250</v>
      </c>
      <c r="W32" s="84">
        <f>SUM(K32:V32)</f>
        <v>164899</v>
      </c>
    </row>
    <row r="33" spans="1:24" s="6" customFormat="1" ht="15.5" hidden="1" x14ac:dyDescent="0.35">
      <c r="A33" s="67" t="s">
        <v>62</v>
      </c>
      <c r="B33" s="20" t="s">
        <v>67</v>
      </c>
      <c r="C33" s="18" t="s">
        <v>63</v>
      </c>
      <c r="D33" s="18" t="s">
        <v>64</v>
      </c>
      <c r="E33" s="18" t="s">
        <v>65</v>
      </c>
      <c r="F33" s="18">
        <v>17.225000000000001</v>
      </c>
      <c r="G33" s="81" t="s">
        <v>66</v>
      </c>
      <c r="H33" s="21"/>
      <c r="I33" s="82"/>
      <c r="J33" s="21"/>
      <c r="K33" s="88">
        <v>1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4">
        <f t="shared" ref="W33:W60" si="1">SUM(K33:V33)</f>
        <v>1</v>
      </c>
    </row>
    <row r="34" spans="1:24" s="6" customFormat="1" ht="15.5" hidden="1" x14ac:dyDescent="0.35">
      <c r="A34" s="49"/>
      <c r="B34" s="20"/>
      <c r="C34" s="18"/>
      <c r="D34" s="18"/>
      <c r="E34" s="18"/>
      <c r="F34" s="18"/>
      <c r="G34" s="18"/>
      <c r="H34" s="21"/>
      <c r="I34" s="82"/>
      <c r="J34" s="21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4">
        <f t="shared" si="1"/>
        <v>0</v>
      </c>
      <c r="X34" s="61"/>
    </row>
    <row r="35" spans="1:24" s="6" customFormat="1" ht="15.5" hidden="1" x14ac:dyDescent="0.35">
      <c r="A35" s="30"/>
      <c r="B35" s="20"/>
      <c r="C35" s="18"/>
      <c r="D35" s="18"/>
      <c r="E35" s="18"/>
      <c r="F35" s="18"/>
      <c r="G35" s="18"/>
      <c r="H35" s="21"/>
      <c r="I35" s="21"/>
      <c r="J35" s="21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4">
        <f t="shared" si="1"/>
        <v>0</v>
      </c>
    </row>
    <row r="36" spans="1:24" s="6" customFormat="1" ht="15.5" hidden="1" x14ac:dyDescent="0.35">
      <c r="A36" s="44"/>
      <c r="B36" s="20"/>
      <c r="C36" s="34"/>
      <c r="D36" s="34"/>
      <c r="E36" s="40"/>
      <c r="F36" s="18"/>
      <c r="G36" s="18"/>
      <c r="H36" s="21"/>
      <c r="I36" s="21"/>
      <c r="J36" s="21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4">
        <f t="shared" si="1"/>
        <v>0</v>
      </c>
    </row>
    <row r="37" spans="1:24" s="7" customFormat="1" ht="15.5" hidden="1" x14ac:dyDescent="0.35">
      <c r="A37" s="35" t="s">
        <v>8</v>
      </c>
      <c r="B37" s="14"/>
      <c r="C37" s="15"/>
      <c r="D37" s="15"/>
      <c r="E37" s="16"/>
      <c r="F37" s="17"/>
      <c r="G37" s="17"/>
      <c r="H37" s="21"/>
      <c r="I37" s="21"/>
      <c r="J37" s="21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4">
        <f t="shared" si="1"/>
        <v>0</v>
      </c>
    </row>
    <row r="38" spans="1:24" s="8" customFormat="1" ht="15.5" hidden="1" x14ac:dyDescent="0.35">
      <c r="A38" s="18" t="s">
        <v>50</v>
      </c>
      <c r="B38" s="14"/>
      <c r="C38" s="15"/>
      <c r="D38" s="15"/>
      <c r="E38" s="15"/>
      <c r="F38" s="14"/>
      <c r="G38" s="14"/>
      <c r="H38" s="51"/>
      <c r="I38" s="51"/>
      <c r="J38" s="51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4">
        <f t="shared" si="1"/>
        <v>0</v>
      </c>
    </row>
    <row r="39" spans="1:24" s="8" customFormat="1" ht="15.5" hidden="1" x14ac:dyDescent="0.35">
      <c r="A39" s="68" t="s">
        <v>51</v>
      </c>
      <c r="B39" s="78" t="s">
        <v>52</v>
      </c>
      <c r="C39" s="79" t="s">
        <v>53</v>
      </c>
      <c r="D39" s="69" t="s">
        <v>17</v>
      </c>
      <c r="E39" s="69">
        <v>6501</v>
      </c>
      <c r="F39" s="20">
        <v>17.259</v>
      </c>
      <c r="G39" s="74" t="s">
        <v>28</v>
      </c>
      <c r="H39" s="51"/>
      <c r="I39" s="51">
        <f>1084436-1</f>
        <v>1084435</v>
      </c>
      <c r="J39" s="51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4">
        <f t="shared" si="1"/>
        <v>0</v>
      </c>
    </row>
    <row r="40" spans="1:24" s="8" customFormat="1" ht="15.5" hidden="1" x14ac:dyDescent="0.35">
      <c r="A40" s="68" t="s">
        <v>51</v>
      </c>
      <c r="B40" s="20" t="s">
        <v>54</v>
      </c>
      <c r="C40" s="79" t="s">
        <v>53</v>
      </c>
      <c r="D40" s="69" t="s">
        <v>17</v>
      </c>
      <c r="E40" s="69">
        <v>6501</v>
      </c>
      <c r="F40" s="20">
        <v>17.259</v>
      </c>
      <c r="G40" s="74" t="s">
        <v>28</v>
      </c>
      <c r="H40" s="51"/>
      <c r="I40" s="51">
        <v>1</v>
      </c>
      <c r="J40" s="51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4">
        <f t="shared" si="1"/>
        <v>0</v>
      </c>
    </row>
    <row r="41" spans="1:24" s="7" customFormat="1" ht="15.5" hidden="1" x14ac:dyDescent="0.35">
      <c r="A41" s="30" t="s">
        <v>94</v>
      </c>
      <c r="B41" s="78" t="s">
        <v>52</v>
      </c>
      <c r="C41" s="18" t="s">
        <v>95</v>
      </c>
      <c r="D41" s="70" t="s">
        <v>19</v>
      </c>
      <c r="E41" s="70">
        <v>6502</v>
      </c>
      <c r="F41" s="18">
        <v>17.257999999999999</v>
      </c>
      <c r="G41" s="74" t="s">
        <v>28</v>
      </c>
      <c r="H41" s="53"/>
      <c r="I41" s="53"/>
      <c r="J41" s="53"/>
      <c r="K41" s="86"/>
      <c r="L41" s="86"/>
      <c r="M41" s="86"/>
      <c r="N41" s="86"/>
      <c r="O41" s="86">
        <f>202968-1</f>
        <v>202967</v>
      </c>
      <c r="P41" s="86"/>
      <c r="Q41" s="86"/>
      <c r="R41" s="86"/>
      <c r="S41" s="86"/>
      <c r="T41" s="86"/>
      <c r="U41" s="86"/>
      <c r="V41" s="86"/>
      <c r="W41" s="84">
        <f t="shared" si="1"/>
        <v>202967</v>
      </c>
    </row>
    <row r="42" spans="1:24" s="7" customFormat="1" ht="15.5" hidden="1" x14ac:dyDescent="0.35">
      <c r="A42" s="30" t="s">
        <v>94</v>
      </c>
      <c r="B42" s="20" t="s">
        <v>54</v>
      </c>
      <c r="C42" s="18" t="s">
        <v>95</v>
      </c>
      <c r="D42" s="70" t="s">
        <v>19</v>
      </c>
      <c r="E42" s="70">
        <v>6502</v>
      </c>
      <c r="F42" s="18">
        <v>17.257999999999999</v>
      </c>
      <c r="G42" s="74" t="s">
        <v>28</v>
      </c>
      <c r="H42" s="53"/>
      <c r="I42" s="53"/>
      <c r="J42" s="53"/>
      <c r="K42" s="86"/>
      <c r="L42" s="86"/>
      <c r="M42" s="86"/>
      <c r="N42" s="86"/>
      <c r="O42" s="86">
        <v>1</v>
      </c>
      <c r="P42" s="86"/>
      <c r="Q42" s="86"/>
      <c r="R42" s="86"/>
      <c r="S42" s="86"/>
      <c r="T42" s="86"/>
      <c r="U42" s="86"/>
      <c r="V42" s="86"/>
      <c r="W42" s="84">
        <f t="shared" si="1"/>
        <v>1</v>
      </c>
    </row>
    <row r="43" spans="1:24" s="7" customFormat="1" ht="15.5" hidden="1" x14ac:dyDescent="0.35">
      <c r="A43" s="44" t="s">
        <v>58</v>
      </c>
      <c r="B43" s="78" t="s">
        <v>52</v>
      </c>
      <c r="C43" s="80" t="s">
        <v>59</v>
      </c>
      <c r="D43" s="70" t="s">
        <v>23</v>
      </c>
      <c r="E43" s="70">
        <v>6503</v>
      </c>
      <c r="F43" s="18">
        <v>17.277999999999999</v>
      </c>
      <c r="G43" s="74" t="s">
        <v>28</v>
      </c>
      <c r="H43" s="51"/>
      <c r="I43" s="51"/>
      <c r="J43" s="51">
        <f>195035-1</f>
        <v>195034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4">
        <f t="shared" si="1"/>
        <v>0</v>
      </c>
    </row>
    <row r="44" spans="1:24" s="7" customFormat="1" ht="15.5" hidden="1" x14ac:dyDescent="0.35">
      <c r="A44" s="44" t="s">
        <v>58</v>
      </c>
      <c r="B44" s="20" t="s">
        <v>54</v>
      </c>
      <c r="C44" s="80" t="s">
        <v>59</v>
      </c>
      <c r="D44" s="70" t="s">
        <v>23</v>
      </c>
      <c r="E44" s="70">
        <v>6503</v>
      </c>
      <c r="F44" s="18">
        <v>17.277999999999999</v>
      </c>
      <c r="G44" s="74" t="s">
        <v>28</v>
      </c>
      <c r="H44" s="51"/>
      <c r="I44" s="51"/>
      <c r="J44" s="51">
        <v>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4">
        <f t="shared" si="1"/>
        <v>0</v>
      </c>
      <c r="X44" s="55"/>
    </row>
    <row r="45" spans="1:24" s="7" customFormat="1" ht="15.5" hidden="1" x14ac:dyDescent="0.35">
      <c r="A45" s="30" t="s">
        <v>94</v>
      </c>
      <c r="B45" s="94" t="s">
        <v>52</v>
      </c>
      <c r="C45" s="18" t="s">
        <v>111</v>
      </c>
      <c r="D45" s="18" t="s">
        <v>19</v>
      </c>
      <c r="E45" s="18">
        <v>6502</v>
      </c>
      <c r="F45" s="18">
        <v>17.257999999999999</v>
      </c>
      <c r="G45" s="95" t="s">
        <v>28</v>
      </c>
      <c r="H45" s="51"/>
      <c r="I45" s="51"/>
      <c r="J45" s="51"/>
      <c r="K45" s="85"/>
      <c r="L45" s="85"/>
      <c r="M45" s="85"/>
      <c r="N45" s="85"/>
      <c r="O45" s="85"/>
      <c r="P45" s="85"/>
      <c r="Q45" s="85"/>
      <c r="R45" s="85">
        <f>829032-1</f>
        <v>829031</v>
      </c>
      <c r="S45" s="85"/>
      <c r="T45" s="85"/>
      <c r="U45" s="85"/>
      <c r="V45" s="85"/>
      <c r="W45" s="84">
        <f t="shared" si="1"/>
        <v>829031</v>
      </c>
      <c r="X45" s="55"/>
    </row>
    <row r="46" spans="1:24" s="7" customFormat="1" ht="15.5" hidden="1" x14ac:dyDescent="0.35">
      <c r="A46" s="30" t="s">
        <v>94</v>
      </c>
      <c r="B46" s="20" t="s">
        <v>54</v>
      </c>
      <c r="C46" s="18" t="s">
        <v>111</v>
      </c>
      <c r="D46" s="18" t="s">
        <v>19</v>
      </c>
      <c r="E46" s="18">
        <v>6502</v>
      </c>
      <c r="F46" s="18">
        <v>17.257999999999999</v>
      </c>
      <c r="G46" s="95" t="s">
        <v>28</v>
      </c>
      <c r="H46" s="51"/>
      <c r="I46" s="51"/>
      <c r="J46" s="51"/>
      <c r="K46" s="85"/>
      <c r="L46" s="85"/>
      <c r="M46" s="85"/>
      <c r="N46" s="85"/>
      <c r="O46" s="85"/>
      <c r="P46" s="85"/>
      <c r="Q46" s="85"/>
      <c r="R46" s="85">
        <v>1</v>
      </c>
      <c r="S46" s="85"/>
      <c r="T46" s="85"/>
      <c r="U46" s="85"/>
      <c r="V46" s="85"/>
      <c r="W46" s="84">
        <f t="shared" si="1"/>
        <v>1</v>
      </c>
      <c r="X46" s="55"/>
    </row>
    <row r="47" spans="1:24" s="8" customFormat="1" ht="15.5" hidden="1" x14ac:dyDescent="0.35">
      <c r="A47" s="44" t="s">
        <v>58</v>
      </c>
      <c r="B47" s="94" t="s">
        <v>52</v>
      </c>
      <c r="C47" s="59" t="s">
        <v>112</v>
      </c>
      <c r="D47" s="18" t="s">
        <v>23</v>
      </c>
      <c r="E47" s="18">
        <v>6503</v>
      </c>
      <c r="F47" s="18">
        <v>17.277999999999999</v>
      </c>
      <c r="G47" s="95" t="s">
        <v>28</v>
      </c>
      <c r="H47" s="53"/>
      <c r="I47" s="53"/>
      <c r="J47" s="53"/>
      <c r="K47" s="86"/>
      <c r="L47" s="86"/>
      <c r="M47" s="86"/>
      <c r="N47" s="86"/>
      <c r="O47" s="86"/>
      <c r="P47" s="86"/>
      <c r="Q47" s="86"/>
      <c r="R47" s="86">
        <f>709346-1</f>
        <v>709345</v>
      </c>
      <c r="S47" s="86"/>
      <c r="T47" s="86"/>
      <c r="U47" s="86"/>
      <c r="V47" s="86"/>
      <c r="W47" s="84">
        <f t="shared" si="1"/>
        <v>709345</v>
      </c>
    </row>
    <row r="48" spans="1:24" s="7" customFormat="1" ht="15.5" hidden="1" x14ac:dyDescent="0.35">
      <c r="A48" s="44" t="s">
        <v>58</v>
      </c>
      <c r="B48" s="20" t="s">
        <v>54</v>
      </c>
      <c r="C48" s="59" t="s">
        <v>112</v>
      </c>
      <c r="D48" s="18" t="s">
        <v>23</v>
      </c>
      <c r="E48" s="18">
        <v>6503</v>
      </c>
      <c r="F48" s="18">
        <v>17.277999999999999</v>
      </c>
      <c r="G48" s="95" t="s">
        <v>28</v>
      </c>
      <c r="H48" s="53"/>
      <c r="I48" s="53"/>
      <c r="J48" s="53"/>
      <c r="K48" s="86"/>
      <c r="L48" s="86"/>
      <c r="M48" s="86"/>
      <c r="N48" s="86"/>
      <c r="O48" s="86"/>
      <c r="P48" s="86"/>
      <c r="Q48" s="86"/>
      <c r="R48" s="86">
        <v>1</v>
      </c>
      <c r="S48" s="86"/>
      <c r="T48" s="86"/>
      <c r="U48" s="86"/>
      <c r="V48" s="86"/>
      <c r="W48" s="84">
        <f t="shared" si="1"/>
        <v>1</v>
      </c>
    </row>
    <row r="49" spans="1:23" s="7" customFormat="1" ht="15.5" hidden="1" x14ac:dyDescent="0.35">
      <c r="A49" s="44" t="s">
        <v>116</v>
      </c>
      <c r="B49" s="94" t="s">
        <v>52</v>
      </c>
      <c r="C49" s="59" t="s">
        <v>112</v>
      </c>
      <c r="D49" s="18" t="s">
        <v>23</v>
      </c>
      <c r="E49" s="18">
        <v>6503</v>
      </c>
      <c r="F49" s="18">
        <v>17.277999999999999</v>
      </c>
      <c r="G49" s="95" t="s">
        <v>28</v>
      </c>
      <c r="H49" s="53"/>
      <c r="I49" s="53"/>
      <c r="J49" s="53"/>
      <c r="K49" s="86"/>
      <c r="L49" s="86"/>
      <c r="M49" s="86"/>
      <c r="N49" s="86"/>
      <c r="O49" s="86"/>
      <c r="P49" s="86"/>
      <c r="Q49" s="86"/>
      <c r="R49" s="86"/>
      <c r="S49" s="86">
        <v>15312</v>
      </c>
      <c r="T49" s="86"/>
      <c r="U49" s="86"/>
      <c r="V49" s="86"/>
      <c r="W49" s="84">
        <f t="shared" si="1"/>
        <v>15312</v>
      </c>
    </row>
    <row r="50" spans="1:23" s="7" customFormat="1" ht="15.5" hidden="1" x14ac:dyDescent="0.35">
      <c r="A50" s="44"/>
      <c r="B50" s="20"/>
      <c r="C50" s="59"/>
      <c r="D50" s="18"/>
      <c r="E50" s="18"/>
      <c r="F50" s="18"/>
      <c r="G50" s="95"/>
      <c r="H50" s="53"/>
      <c r="I50" s="53"/>
      <c r="J50" s="53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4">
        <f t="shared" si="1"/>
        <v>0</v>
      </c>
    </row>
    <row r="51" spans="1:23" s="7" customFormat="1" ht="15.5" hidden="1" x14ac:dyDescent="0.35">
      <c r="A51" s="44"/>
      <c r="B51" s="20"/>
      <c r="C51" s="59"/>
      <c r="D51" s="18"/>
      <c r="E51" s="18"/>
      <c r="F51" s="18"/>
      <c r="G51" s="95"/>
      <c r="H51" s="53"/>
      <c r="I51" s="53"/>
      <c r="J51" s="53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4">
        <f t="shared" si="1"/>
        <v>0</v>
      </c>
    </row>
    <row r="52" spans="1:23" s="7" customFormat="1" ht="15.5" hidden="1" x14ac:dyDescent="0.35">
      <c r="A52" s="35" t="s">
        <v>8</v>
      </c>
      <c r="B52" s="20"/>
      <c r="C52" s="18"/>
      <c r="D52" s="18"/>
      <c r="E52" s="18"/>
      <c r="F52" s="18"/>
      <c r="G52" s="18"/>
      <c r="H52" s="53"/>
      <c r="I52" s="53"/>
      <c r="J52" s="53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4">
        <f t="shared" si="1"/>
        <v>0</v>
      </c>
    </row>
    <row r="53" spans="1:23" s="7" customFormat="1" ht="15.5" hidden="1" x14ac:dyDescent="0.35">
      <c r="A53" s="18" t="s">
        <v>29</v>
      </c>
      <c r="B53" s="20"/>
      <c r="C53" s="18"/>
      <c r="D53" s="18"/>
      <c r="E53" s="18"/>
      <c r="F53" s="18"/>
      <c r="G53" s="18"/>
      <c r="H53" s="53"/>
      <c r="I53" s="53"/>
      <c r="J53" s="53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4">
        <f t="shared" si="1"/>
        <v>0</v>
      </c>
    </row>
    <row r="54" spans="1:23" s="7" customFormat="1" ht="15.5" hidden="1" x14ac:dyDescent="0.35">
      <c r="A54" s="44" t="s">
        <v>31</v>
      </c>
      <c r="B54" s="20" t="s">
        <v>35</v>
      </c>
      <c r="C54" s="71" t="s">
        <v>32</v>
      </c>
      <c r="D54" s="56" t="s">
        <v>33</v>
      </c>
      <c r="E54" s="56" t="s">
        <v>34</v>
      </c>
      <c r="F54" s="18">
        <v>17.245000000000001</v>
      </c>
      <c r="G54" s="59" t="s">
        <v>30</v>
      </c>
      <c r="H54" s="53"/>
      <c r="I54" s="53"/>
      <c r="J54" s="53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4">
        <f t="shared" si="1"/>
        <v>0</v>
      </c>
    </row>
    <row r="55" spans="1:23" s="7" customFormat="1" ht="15.5" hidden="1" x14ac:dyDescent="0.35">
      <c r="A55" s="44"/>
      <c r="B55" s="20"/>
      <c r="C55" s="18"/>
      <c r="D55" s="18"/>
      <c r="E55" s="18"/>
      <c r="F55" s="18"/>
      <c r="G55" s="18"/>
      <c r="H55" s="53"/>
      <c r="I55" s="53"/>
      <c r="J55" s="53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4">
        <f t="shared" si="1"/>
        <v>0</v>
      </c>
    </row>
    <row r="56" spans="1:23" s="7" customFormat="1" ht="15.5" hidden="1" x14ac:dyDescent="0.35">
      <c r="A56" s="49"/>
      <c r="B56" s="50"/>
      <c r="C56" s="18"/>
      <c r="D56" s="18"/>
      <c r="E56" s="18"/>
      <c r="F56" s="18"/>
      <c r="G56" s="18"/>
      <c r="H56" s="53"/>
      <c r="I56" s="53"/>
      <c r="J56" s="53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4">
        <f t="shared" si="1"/>
        <v>0</v>
      </c>
    </row>
    <row r="57" spans="1:23" s="7" customFormat="1" ht="15.5" hidden="1" x14ac:dyDescent="0.35">
      <c r="A57" s="49"/>
      <c r="B57" s="20"/>
      <c r="C57" s="18"/>
      <c r="D57" s="18"/>
      <c r="E57" s="18"/>
      <c r="F57" s="18"/>
      <c r="G57" s="18"/>
      <c r="H57" s="53"/>
      <c r="I57" s="53"/>
      <c r="J57" s="53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4">
        <f t="shared" si="1"/>
        <v>0</v>
      </c>
    </row>
    <row r="58" spans="1:23" s="7" customFormat="1" ht="15.5" hidden="1" x14ac:dyDescent="0.35">
      <c r="A58" s="49"/>
      <c r="B58" s="20"/>
      <c r="C58" s="18"/>
      <c r="D58" s="18"/>
      <c r="E58" s="18"/>
      <c r="F58" s="18"/>
      <c r="G58" s="18"/>
      <c r="H58" s="53"/>
      <c r="I58" s="53"/>
      <c r="J58" s="53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4">
        <f t="shared" si="1"/>
        <v>0</v>
      </c>
    </row>
    <row r="59" spans="1:23" s="7" customFormat="1" ht="15.5" hidden="1" x14ac:dyDescent="0.35">
      <c r="A59" s="44"/>
      <c r="B59" s="20"/>
      <c r="C59" s="18"/>
      <c r="D59" s="18"/>
      <c r="E59" s="20"/>
      <c r="F59" s="18"/>
      <c r="G59" s="18"/>
      <c r="H59" s="53"/>
      <c r="I59" s="53"/>
      <c r="J59" s="53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4">
        <f t="shared" si="1"/>
        <v>0</v>
      </c>
    </row>
    <row r="60" spans="1:23" s="7" customFormat="1" ht="15.5" hidden="1" x14ac:dyDescent="0.35">
      <c r="A60" s="9"/>
      <c r="B60" s="23"/>
      <c r="C60" s="23"/>
      <c r="D60" s="17"/>
      <c r="E60" s="17"/>
      <c r="F60" s="17"/>
      <c r="G60" s="17"/>
      <c r="H60" s="51"/>
      <c r="I60" s="51"/>
      <c r="J60" s="51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</row>
    <row r="61" spans="1:23" s="7" customFormat="1" ht="18" x14ac:dyDescent="0.4">
      <c r="A61" s="10" t="s">
        <v>0</v>
      </c>
      <c r="B61" s="24"/>
      <c r="C61" s="25"/>
      <c r="D61" s="25"/>
      <c r="E61" s="25"/>
      <c r="F61" s="25"/>
      <c r="G61" s="25"/>
      <c r="H61" s="54">
        <f>SUM(H13:H60)</f>
        <v>1562.5000000000009</v>
      </c>
      <c r="I61" s="65">
        <f>SUM(I18:I60)</f>
        <v>1084436</v>
      </c>
      <c r="J61" s="54">
        <f>SUM(J43:J47)</f>
        <v>195035</v>
      </c>
      <c r="K61" s="85">
        <f>SUM(K31:K33)</f>
        <v>72650</v>
      </c>
      <c r="L61" s="85">
        <f>SUM(L26:L29)</f>
        <v>9105</v>
      </c>
      <c r="M61" s="85">
        <f>SUM(M25:M29)</f>
        <v>26284</v>
      </c>
      <c r="N61" s="85">
        <f>SUM(N8:N11)</f>
        <v>95000</v>
      </c>
      <c r="O61" s="85">
        <f>SUM(O38:O42)</f>
        <v>202968</v>
      </c>
      <c r="P61" s="85">
        <f>SUM(P7:P9)</f>
        <v>343895</v>
      </c>
      <c r="Q61" s="85">
        <f>SUM(Q13:Q22)</f>
        <v>74806</v>
      </c>
      <c r="R61" s="85">
        <f>SUM(R45:R60)</f>
        <v>1538378</v>
      </c>
      <c r="S61" s="85">
        <f>SUM(S37:S50)</f>
        <v>15312</v>
      </c>
      <c r="T61" s="85">
        <f>SUM(T16:T21)</f>
        <v>10989.15</v>
      </c>
      <c r="U61" s="85">
        <f>SUM(U13:U23)-0.01</f>
        <v>72837.396857834101</v>
      </c>
      <c r="V61" s="85">
        <f>SUM(V31:V32)</f>
        <v>92250</v>
      </c>
      <c r="W61" s="84">
        <f>SUM(K60:V60)</f>
        <v>0</v>
      </c>
    </row>
    <row r="62" spans="1:23" s="7" customFormat="1" ht="18" x14ac:dyDescent="0.4">
      <c r="A62" s="26"/>
      <c r="B62" s="27"/>
      <c r="C62" s="28"/>
      <c r="D62" s="28"/>
      <c r="E62" s="28"/>
      <c r="F62" s="28"/>
      <c r="G62" s="28"/>
      <c r="H62" s="29"/>
      <c r="I62" s="29"/>
      <c r="J62" s="2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7"/>
    </row>
    <row r="63" spans="1:23" ht="15" x14ac:dyDescent="0.35">
      <c r="A63" s="32" t="s">
        <v>9</v>
      </c>
      <c r="B63" s="7"/>
    </row>
    <row r="64" spans="1:23" ht="14.5" hidden="1" x14ac:dyDescent="0.35">
      <c r="A64" s="32" t="s">
        <v>44</v>
      </c>
    </row>
    <row r="65" spans="1:1" ht="14.5" hidden="1" x14ac:dyDescent="0.35">
      <c r="A65" s="64" t="s">
        <v>45</v>
      </c>
    </row>
    <row r="66" spans="1:1" ht="14.5" hidden="1" x14ac:dyDescent="0.35">
      <c r="A66" s="32" t="s">
        <v>48</v>
      </c>
    </row>
    <row r="67" spans="1:1" ht="14.5" hidden="1" x14ac:dyDescent="0.35">
      <c r="A67" s="64" t="s">
        <v>49</v>
      </c>
    </row>
    <row r="68" spans="1:1" ht="14.5" hidden="1" x14ac:dyDescent="0.35">
      <c r="A68" s="32" t="s">
        <v>56</v>
      </c>
    </row>
    <row r="69" spans="1:1" ht="14.5" hidden="1" x14ac:dyDescent="0.35">
      <c r="A69" s="64" t="s">
        <v>57</v>
      </c>
    </row>
    <row r="70" spans="1:1" ht="14.5" hidden="1" x14ac:dyDescent="0.35">
      <c r="A70" s="32" t="s">
        <v>68</v>
      </c>
    </row>
    <row r="71" spans="1:1" ht="14.5" hidden="1" x14ac:dyDescent="0.35">
      <c r="A71" s="64" t="s">
        <v>69</v>
      </c>
    </row>
    <row r="72" spans="1:1" ht="14.5" hidden="1" x14ac:dyDescent="0.35">
      <c r="A72" s="32" t="s">
        <v>77</v>
      </c>
    </row>
    <row r="73" spans="1:1" ht="14.5" hidden="1" x14ac:dyDescent="0.35">
      <c r="A73" s="64" t="s">
        <v>78</v>
      </c>
    </row>
    <row r="74" spans="1:1" ht="14.5" hidden="1" x14ac:dyDescent="0.35">
      <c r="A74" s="32" t="s">
        <v>83</v>
      </c>
    </row>
    <row r="75" spans="1:1" ht="14.5" hidden="1" x14ac:dyDescent="0.35">
      <c r="A75" s="64" t="s">
        <v>82</v>
      </c>
    </row>
    <row r="76" spans="1:1" ht="14.5" hidden="1" x14ac:dyDescent="0.35">
      <c r="A76" s="32" t="s">
        <v>90</v>
      </c>
    </row>
    <row r="77" spans="1:1" ht="14.5" hidden="1" x14ac:dyDescent="0.35">
      <c r="A77" s="32" t="s">
        <v>89</v>
      </c>
    </row>
    <row r="78" spans="1:1" ht="14.5" hidden="1" x14ac:dyDescent="0.35">
      <c r="A78" s="32" t="s">
        <v>93</v>
      </c>
    </row>
    <row r="79" spans="1:1" ht="14.5" hidden="1" x14ac:dyDescent="0.35">
      <c r="A79" s="64" t="s">
        <v>92</v>
      </c>
    </row>
    <row r="80" spans="1:1" ht="14.5" hidden="1" x14ac:dyDescent="0.35">
      <c r="A80" s="32" t="s">
        <v>97</v>
      </c>
    </row>
    <row r="81" spans="1:1" ht="14.5" hidden="1" x14ac:dyDescent="0.35">
      <c r="A81" s="64" t="s">
        <v>98</v>
      </c>
    </row>
    <row r="82" spans="1:1" ht="14.5" hidden="1" x14ac:dyDescent="0.35">
      <c r="A82" s="32" t="s">
        <v>104</v>
      </c>
    </row>
    <row r="83" spans="1:1" ht="14.5" hidden="1" x14ac:dyDescent="0.35">
      <c r="A83" s="64" t="s">
        <v>103</v>
      </c>
    </row>
    <row r="84" spans="1:1" ht="14.5" hidden="1" x14ac:dyDescent="0.35">
      <c r="A84" s="32" t="s">
        <v>109</v>
      </c>
    </row>
    <row r="85" spans="1:1" ht="14.5" hidden="1" x14ac:dyDescent="0.35">
      <c r="A85" s="64" t="s">
        <v>110</v>
      </c>
    </row>
    <row r="86" spans="1:1" ht="14.5" hidden="1" x14ac:dyDescent="0.35">
      <c r="A86" s="32" t="s">
        <v>114</v>
      </c>
    </row>
    <row r="87" spans="1:1" ht="14.5" hidden="1" x14ac:dyDescent="0.35">
      <c r="A87" s="64" t="s">
        <v>115</v>
      </c>
    </row>
    <row r="88" spans="1:1" ht="14.5" hidden="1" x14ac:dyDescent="0.35">
      <c r="A88" s="32" t="s">
        <v>123</v>
      </c>
    </row>
    <row r="89" spans="1:1" ht="14.5" hidden="1" x14ac:dyDescent="0.35">
      <c r="A89" s="64" t="s">
        <v>122</v>
      </c>
    </row>
    <row r="90" spans="1:1" ht="14.5" hidden="1" x14ac:dyDescent="0.35">
      <c r="A90" s="32" t="s">
        <v>131</v>
      </c>
    </row>
    <row r="91" spans="1:1" ht="14.5" hidden="1" x14ac:dyDescent="0.35">
      <c r="A91" s="64" t="s">
        <v>130</v>
      </c>
    </row>
    <row r="92" spans="1:1" ht="14.5" x14ac:dyDescent="0.35">
      <c r="A92" s="32" t="s">
        <v>134</v>
      </c>
    </row>
    <row r="93" spans="1:1" ht="14.5" x14ac:dyDescent="0.35">
      <c r="A93" s="64" t="s">
        <v>133</v>
      </c>
    </row>
    <row r="97" spans="1:1" ht="14.5" x14ac:dyDescent="0.35">
      <c r="A97" s="13" t="s">
        <v>36</v>
      </c>
    </row>
    <row r="98" spans="1:1" ht="14.5" x14ac:dyDescent="0.35">
      <c r="A98" s="13" t="s">
        <v>39</v>
      </c>
    </row>
    <row r="99" spans="1:1" ht="14.5" x14ac:dyDescent="0.35">
      <c r="A99" s="13" t="s">
        <v>37</v>
      </c>
    </row>
    <row r="100" spans="1:1" ht="14.5" x14ac:dyDescent="0.35">
      <c r="A100" s="13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2019-01-09T18:16:07Z</cp:lastPrinted>
  <dcterms:created xsi:type="dcterms:W3CDTF">2000-04-13T13:33:42Z</dcterms:created>
  <dcterms:modified xsi:type="dcterms:W3CDTF">2024-02-29T15:40:21Z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