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79C70122-1B07-4617-B9FC-D4AD5E85E0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7" i="2" l="1"/>
  <c r="AB22" i="2"/>
  <c r="Z67" i="2"/>
  <c r="AB27" i="2"/>
  <c r="AB26" i="2"/>
  <c r="Y67" i="2"/>
  <c r="AB25" i="2"/>
  <c r="AB24" i="2"/>
  <c r="X67" i="2"/>
  <c r="W22" i="2"/>
  <c r="AB23" i="2"/>
  <c r="AB39" i="2"/>
  <c r="AB40" i="2"/>
  <c r="AB41" i="2"/>
  <c r="AB42" i="2"/>
  <c r="AB43" i="2"/>
  <c r="AB44" i="2"/>
  <c r="AB45" i="2"/>
  <c r="AB46" i="2"/>
  <c r="AB48" i="2"/>
  <c r="AB49" i="2"/>
  <c r="AB50" i="2"/>
  <c r="AB52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7" i="2"/>
  <c r="V67" i="2"/>
  <c r="AB21" i="2"/>
  <c r="AB20" i="2"/>
  <c r="U67" i="2"/>
  <c r="AB19" i="2"/>
  <c r="T67" i="2"/>
  <c r="S67" i="2"/>
  <c r="R53" i="2"/>
  <c r="AB53" i="2" s="1"/>
  <c r="R51" i="2"/>
  <c r="AB51" i="2" s="1"/>
  <c r="Q16" i="2"/>
  <c r="AB16" i="2" s="1"/>
  <c r="AB15" i="2"/>
  <c r="AB17" i="2"/>
  <c r="AB18" i="2"/>
  <c r="AB28" i="2"/>
  <c r="AB14" i="2"/>
  <c r="AB9" i="2"/>
  <c r="P67" i="2"/>
  <c r="O47" i="2"/>
  <c r="O67" i="2" s="1"/>
  <c r="N67" i="2"/>
  <c r="AB8" i="2"/>
  <c r="M67" i="2"/>
  <c r="AB33" i="2"/>
  <c r="AB32" i="2"/>
  <c r="L67" i="2"/>
  <c r="K38" i="2"/>
  <c r="AB38" i="2" s="1"/>
  <c r="J49" i="2"/>
  <c r="I45" i="2"/>
  <c r="W67" i="2" l="1"/>
  <c r="AB47" i="2"/>
  <c r="R67" i="2"/>
  <c r="Q67" i="2"/>
  <c r="J67" i="2"/>
  <c r="K67" i="2"/>
  <c r="I67" i="2"/>
  <c r="H67" i="2"/>
</calcChain>
</file>

<file path=xl/sharedStrings.xml><?xml version="1.0" encoding="utf-8"?>
<sst xmlns="http://schemas.openxmlformats.org/spreadsheetml/2006/main" count="269" uniqueCount="167">
  <si>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</si>
  <si>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</si>
  <si>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</si>
  <si>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</si>
  <si>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</si>
  <si>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</si>
  <si>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</si>
  <si>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</si>
  <si>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</si>
  <si>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</si>
  <si>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</si>
  <si>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</si>
  <si>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</si>
  <si>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</si>
  <si>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</si>
  <si>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</si>
  <si>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</si>
  <si>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</si>
  <si>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</si>
  <si>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</si>
  <si>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</si>
  <si>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</si>
  <si>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</si>
  <si>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</si>
  <si>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</si>
  <si>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</si>
  <si>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</si>
  <si>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</si>
  <si>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</si>
  <si>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</si>
  <si>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</si>
  <si>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</si>
  <si>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</si>
  <si>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</si>
  <si>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</si>
  <si>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</si>
  <si>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</si>
  <si>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</si>
  <si>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</si>
  <si>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</si>
  <si>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</si>
  <si>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</si>
  <si>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</si>
  <si>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</si>
  <si>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</si>
  <si>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</si>
  <si>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</si>
  <si>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</si>
  <si>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</si>
  <si>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</si>
  <si>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</si>
  <si>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</si>
  <si>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</si>
  <si>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</si>
  <si>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</si>
  <si>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</si>
  <si>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</si>
  <si>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</si>
  <si>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</si>
  <si>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</si>
  <si>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</si>
  <si>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</si>
  <si>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</si>
  <si>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</si>
  <si>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</si>
  <si>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</si>
  <si>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</si>
  <si>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</si>
  <si>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</si>
  <si>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</si>
  <si>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</si>
  <si>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</si>
  <si>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</si>
  <si>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</si>
  <si>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</si>
  <si>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</si>
  <si>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</si>
  <si>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</si>
  <si>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</si>
  <si>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</si>
  <si>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</si>
  <si>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</si>
  <si>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</si>
  <si>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</si>
  <si>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</si>
  <si>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</si>
  <si>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</si>
  <si>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</si>
  <si>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</si>
  <si>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</si>
  <si>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</si>
  <si>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</si>
  <si>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</si>
  <si>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</si>
  <si>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</si>
  <si>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</si>
  <si>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</si>
  <si>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</si>
  <si>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</si>
  <si>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</si>
  <si>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</si>
  <si>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</si>
  <si>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</si>
  <si>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</si>
  <si>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</si>
  <si>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</si>
  <si>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</si>
  <si>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</si>
  <si>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</si>
  <si>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</si>
  <si>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</si>
  <si>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</si>
  <si>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</si>
  <si>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</si>
  <si>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</si>
  <si>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</si>
  <si>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</si>
  <si>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</si>
  <si>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</si>
  <si>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</si>
  <si>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</si>
  <si>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</si>
  <si>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</si>
  <si>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</si>
  <si>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</si>
  <si>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</si>
  <si>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</si>
  <si>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</si>
  <si>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</si>
  <si>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</si>
  <si>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</si>
  <si>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</si>
  <si>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</si>
  <si>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</si>
  <si>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</si>
  <si>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</si>
  <si>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</si>
  <si>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</si>
  <si>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</si>
  <si>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</si>
  <si>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</si>
  <si>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</si>
  <si>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</si>
  <si>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t>BUDGET #16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</si>
  <si>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</si>
  <si>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</si>
  <si>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</si>
  <si>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</si>
  <si>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</si>
  <si>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</si>
  <si>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</si>
  <si>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</si>
  <si>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</si>
  <si>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</si>
  <si>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</si>
  <si>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</si>
  <si>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</si>
  <si>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</si>
  <si>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  MARCH 15, 2024</t>
  </si>
  <si>
    <t xml:space="preserve">MA SCSEP </t>
  </si>
  <si>
    <t>FAD0068NGO</t>
  </si>
  <si>
    <t>9110-1178</t>
  </si>
  <si>
    <t>K116</t>
  </si>
  <si>
    <t>BUDGET #18 FY24</t>
  </si>
  <si>
    <t>TO MAKE ADJUSTMENT FOR RETAINED AMOUNT</t>
  </si>
  <si>
    <t>BUDGET #19 FY24  MARCH 20, 2024</t>
  </si>
  <si>
    <t>BUDGET #19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</si>
</sst>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tabSelected="1" topLeftCell="C1" zoomScaleNormal="100" workbookViewId="0">
      <selection activeCell="Z1" sqref="W1:Z1048576"/>
    </sheetView>
  </sheetViews>
  <sheetFormatPr defaultColWidth="9.1796875" defaultRowHeight="12" x14ac:dyDescent="0.3"/>
  <cols>
    <col min="1" max="1" width="86.0898437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4" width="15.6328125" style="2" hidden="1" customWidth="1"/>
    <col min="15" max="20" width="15.54296875" style="2" hidden="1" customWidth="1"/>
    <col min="21" max="26" width="13.90625" style="2" hidden="1" customWidth="1"/>
    <col min="27" max="27" width="13.90625" style="2" customWidth="1"/>
    <col min="28" max="28" width="13.26953125" style="3" hidden="1" customWidth="1"/>
    <col min="29" max="29" width="13.26953125" style="3" bestFit="1" customWidth="1"/>
    <col min="30" max="16384" width="9.1796875" style="3"/>
  </cols>
  <sheetData>
    <row r="1" spans="1:28" ht="20.5" x14ac:dyDescent="0.45">
      <c r="A1" s="3" t="s">
        <v>11</v>
      </c>
      <c r="B1" s="107" t="s">
        <v>10</v>
      </c>
      <c r="C1" s="108"/>
      <c r="D1" s="108"/>
      <c r="E1" s="108"/>
      <c r="F1" s="108"/>
      <c r="G1" s="108"/>
      <c r="H1" s="108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8" ht="20.5" x14ac:dyDescent="0.45">
      <c r="A2" s="4"/>
      <c r="B2" s="11"/>
      <c r="C2" s="11"/>
      <c r="D2" s="11"/>
      <c r="E2" s="12"/>
      <c r="F2" s="12"/>
      <c r="G2" s="12"/>
    </row>
    <row r="3" spans="1:28" ht="20.5" x14ac:dyDescent="0.45">
      <c r="A3" s="4" t="s">
        <v>12</v>
      </c>
      <c r="B3" s="11" t="s">
        <v>7</v>
      </c>
      <c r="C3" s="1"/>
    </row>
    <row r="4" spans="1:28" ht="21" thickBot="1" x14ac:dyDescent="0.5">
      <c r="A4" s="4"/>
      <c r="B4" s="5"/>
      <c r="C4" s="1"/>
    </row>
    <row r="5" spans="1:28" s="13" customFormat="1" ht="29.5" thickBot="1" x14ac:dyDescent="0.4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66" t="s">
        <v>124</v>
      </c>
      <c r="V5" s="66" t="s">
        <v>132</v>
      </c>
      <c r="W5" s="66" t="s">
        <v>135</v>
      </c>
      <c r="X5" s="66" t="s">
        <v>142</v>
      </c>
      <c r="Y5" s="66" t="s">
        <v>153</v>
      </c>
      <c r="Z5" s="66" t="s">
        <v>163</v>
      </c>
      <c r="AA5" s="66" t="s">
        <v>166</v>
      </c>
      <c r="AB5" s="31" t="s">
        <v>6</v>
      </c>
    </row>
    <row r="6" spans="1:28" s="6" customFormat="1" ht="14.5" hidden="1" x14ac:dyDescent="0.35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42"/>
    </row>
    <row r="7" spans="1:28" s="7" customFormat="1" ht="15" hidden="1" x14ac:dyDescent="0.35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9"/>
    </row>
    <row r="8" spans="1:28" s="7" customFormat="1" ht="15" hidden="1" x14ac:dyDescent="0.35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52">
        <f>SUM(N8)</f>
        <v>95000</v>
      </c>
    </row>
    <row r="9" spans="1:28" s="7" customFormat="1" ht="15.5" hidden="1" thickBot="1" x14ac:dyDescent="0.4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52">
        <f>P9</f>
        <v>343895</v>
      </c>
    </row>
    <row r="10" spans="1:28" s="7" customFormat="1" ht="15.5" hidden="1" thickTop="1" x14ac:dyDescent="0.35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52"/>
    </row>
    <row r="11" spans="1:28" s="7" customFormat="1" ht="15" hidden="1" x14ac:dyDescent="0.35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52"/>
    </row>
    <row r="12" spans="1:28" s="7" customFormat="1" ht="15" x14ac:dyDescent="0.35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52"/>
    </row>
    <row r="13" spans="1:28" s="7" customFormat="1" ht="15" x14ac:dyDescent="0.35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52"/>
    </row>
    <row r="14" spans="1:28" s="7" customFormat="1" ht="15" hidden="1" x14ac:dyDescent="0.35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9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52">
        <f>SUM(Q14)</f>
        <v>0</v>
      </c>
    </row>
    <row r="15" spans="1:28" s="7" customFormat="1" ht="15" hidden="1" x14ac:dyDescent="0.35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9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52">
        <f t="shared" ref="AB15:AB28" si="0">SUM(Q15)</f>
        <v>0</v>
      </c>
    </row>
    <row r="16" spans="1:28" s="7" customFormat="1" ht="15" hidden="1" x14ac:dyDescent="0.35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9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52">
        <f t="shared" si="0"/>
        <v>74805</v>
      </c>
    </row>
    <row r="17" spans="1:28" s="8" customFormat="1" ht="15" hidden="1" x14ac:dyDescent="0.35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9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52">
        <f t="shared" si="0"/>
        <v>1</v>
      </c>
    </row>
    <row r="18" spans="1:28" s="8" customFormat="1" ht="15" hidden="1" x14ac:dyDescent="0.35">
      <c r="A18" s="75" t="s">
        <v>40</v>
      </c>
      <c r="B18" s="20" t="s">
        <v>47</v>
      </c>
      <c r="C18" s="17" t="s">
        <v>41</v>
      </c>
      <c r="D18" s="17" t="s">
        <v>15</v>
      </c>
      <c r="E18" s="17" t="s">
        <v>16</v>
      </c>
      <c r="F18" s="76">
        <v>10.561</v>
      </c>
      <c r="G18" s="5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52">
        <f t="shared" si="0"/>
        <v>0</v>
      </c>
    </row>
    <row r="19" spans="1:28" s="8" customFormat="1" ht="15.5" hidden="1" x14ac:dyDescent="0.35">
      <c r="A19" s="75" t="s">
        <v>118</v>
      </c>
      <c r="B19" s="20" t="s">
        <v>52</v>
      </c>
      <c r="C19" s="96" t="s">
        <v>119</v>
      </c>
      <c r="D19" s="96" t="s">
        <v>120</v>
      </c>
      <c r="E19" s="70" t="s">
        <v>121</v>
      </c>
      <c r="F19" s="97" t="s">
        <v>13</v>
      </c>
      <c r="G19" s="5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77"/>
      <c r="V19" s="77"/>
      <c r="W19" s="77"/>
      <c r="X19" s="77"/>
      <c r="Y19" s="77"/>
      <c r="Z19" s="77"/>
      <c r="AA19" s="77"/>
      <c r="AB19" s="52">
        <f>T19</f>
        <v>10989.15</v>
      </c>
    </row>
    <row r="20" spans="1:28" s="8" customFormat="1" ht="15" hidden="1" x14ac:dyDescent="0.35">
      <c r="A20" s="75" t="s">
        <v>125</v>
      </c>
      <c r="B20" s="20" t="s">
        <v>52</v>
      </c>
      <c r="C20" s="98" t="s">
        <v>126</v>
      </c>
      <c r="D20" s="98" t="s">
        <v>127</v>
      </c>
      <c r="E20" s="18" t="s">
        <v>128</v>
      </c>
      <c r="F20" s="18" t="s">
        <v>13</v>
      </c>
      <c r="G20" s="5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77">
        <v>36418.703428917048</v>
      </c>
      <c r="V20" s="77"/>
      <c r="W20" s="77"/>
      <c r="X20" s="77"/>
      <c r="Y20" s="77"/>
      <c r="Z20" s="77"/>
      <c r="AA20" s="77"/>
      <c r="AB20" s="52">
        <f>U20</f>
        <v>36418.703428917048</v>
      </c>
    </row>
    <row r="21" spans="1:28" s="8" customFormat="1" ht="15" hidden="1" x14ac:dyDescent="0.35">
      <c r="A21" s="30" t="s">
        <v>129</v>
      </c>
      <c r="B21" s="20" t="s">
        <v>52</v>
      </c>
      <c r="C21" s="98" t="s">
        <v>126</v>
      </c>
      <c r="D21" s="98" t="s">
        <v>127</v>
      </c>
      <c r="E21" s="18" t="s">
        <v>128</v>
      </c>
      <c r="F21" s="18" t="s">
        <v>13</v>
      </c>
      <c r="G21" s="50"/>
      <c r="H21" s="77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77">
        <v>36418.703428917048</v>
      </c>
      <c r="V21" s="77"/>
      <c r="W21" s="77"/>
      <c r="X21" s="77"/>
      <c r="Y21" s="77"/>
      <c r="Z21" s="77"/>
      <c r="AA21" s="77"/>
      <c r="AB21" s="52">
        <f>U21</f>
        <v>36418.703428917048</v>
      </c>
    </row>
    <row r="22" spans="1:28" s="8" customFormat="1" ht="15" x14ac:dyDescent="0.35">
      <c r="A22" s="30" t="s">
        <v>138</v>
      </c>
      <c r="B22" s="94" t="s">
        <v>52</v>
      </c>
      <c r="C22" s="56" t="s">
        <v>139</v>
      </c>
      <c r="D22" s="56" t="s">
        <v>140</v>
      </c>
      <c r="E22" s="56" t="s">
        <v>141</v>
      </c>
      <c r="F22" s="18"/>
      <c r="G22" s="50"/>
      <c r="H22" s="77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77"/>
      <c r="V22" s="77"/>
      <c r="W22" s="77">
        <f>127071-1</f>
        <v>127070</v>
      </c>
      <c r="X22" s="77"/>
      <c r="Y22" s="77"/>
      <c r="Z22" s="77"/>
      <c r="AA22" s="77">
        <v>-30847.95</v>
      </c>
      <c r="AB22" s="52">
        <f>SUM(W22:AA22)</f>
        <v>96222.05</v>
      </c>
    </row>
    <row r="23" spans="1:28" s="8" customFormat="1" ht="15" hidden="1" x14ac:dyDescent="0.35">
      <c r="A23" s="30" t="s">
        <v>138</v>
      </c>
      <c r="B23" s="20" t="s">
        <v>54</v>
      </c>
      <c r="C23" s="56" t="s">
        <v>139</v>
      </c>
      <c r="D23" s="56" t="s">
        <v>140</v>
      </c>
      <c r="E23" s="56" t="s">
        <v>141</v>
      </c>
      <c r="F23" s="18"/>
      <c r="G23" s="50"/>
      <c r="H23" s="77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77"/>
      <c r="V23" s="77"/>
      <c r="W23" s="77">
        <v>1</v>
      </c>
      <c r="X23" s="77"/>
      <c r="Y23" s="77"/>
      <c r="Z23" s="77"/>
      <c r="AA23" s="77"/>
      <c r="AB23" s="52">
        <f>W23</f>
        <v>1</v>
      </c>
    </row>
    <row r="24" spans="1:28" s="8" customFormat="1" ht="15.5" hidden="1" x14ac:dyDescent="0.35">
      <c r="A24" s="99" t="s">
        <v>144</v>
      </c>
      <c r="B24" s="94" t="s">
        <v>52</v>
      </c>
      <c r="C24" s="100" t="s">
        <v>145</v>
      </c>
      <c r="D24" s="100" t="s">
        <v>146</v>
      </c>
      <c r="E24" s="101" t="s">
        <v>147</v>
      </c>
      <c r="F24" s="18" t="s">
        <v>13</v>
      </c>
      <c r="G24" s="50"/>
      <c r="H24" s="77"/>
      <c r="I24" s="46"/>
      <c r="J24" s="46"/>
      <c r="K24" s="46"/>
      <c r="L24" s="46"/>
      <c r="M24" s="4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>
        <v>41453.910000000003</v>
      </c>
      <c r="Y24" s="77"/>
      <c r="Z24" s="77"/>
      <c r="AA24" s="77"/>
      <c r="AB24" s="52">
        <f>SUM(X24)</f>
        <v>41453.910000000003</v>
      </c>
    </row>
    <row r="25" spans="1:28" s="8" customFormat="1" ht="15.5" hidden="1" x14ac:dyDescent="0.35">
      <c r="A25" s="102" t="s">
        <v>148</v>
      </c>
      <c r="B25" s="94" t="s">
        <v>52</v>
      </c>
      <c r="C25" s="100" t="s">
        <v>149</v>
      </c>
      <c r="D25" s="100" t="s">
        <v>150</v>
      </c>
      <c r="E25" s="101" t="s">
        <v>151</v>
      </c>
      <c r="F25" s="18" t="s">
        <v>13</v>
      </c>
      <c r="G25" s="50"/>
      <c r="H25" s="77"/>
      <c r="I25" s="46"/>
      <c r="J25" s="46"/>
      <c r="K25" s="46"/>
      <c r="L25" s="46"/>
      <c r="M25" s="46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>
        <v>31090.43</v>
      </c>
      <c r="Y25" s="77"/>
      <c r="Z25" s="77"/>
      <c r="AA25" s="77"/>
      <c r="AB25" s="52">
        <f>SUM(X25)</f>
        <v>31090.43</v>
      </c>
    </row>
    <row r="26" spans="1:28" s="8" customFormat="1" ht="15.5" hidden="1" x14ac:dyDescent="0.35">
      <c r="A26" s="30" t="s">
        <v>154</v>
      </c>
      <c r="B26" s="94" t="s">
        <v>52</v>
      </c>
      <c r="C26" s="103" t="s">
        <v>155</v>
      </c>
      <c r="D26" s="104" t="s">
        <v>156</v>
      </c>
      <c r="E26" s="70" t="s">
        <v>157</v>
      </c>
      <c r="F26" s="18" t="s">
        <v>13</v>
      </c>
      <c r="G26" s="50"/>
      <c r="H26" s="77"/>
      <c r="I26" s="46"/>
      <c r="J26" s="46"/>
      <c r="K26" s="46"/>
      <c r="L26" s="46"/>
      <c r="M26" s="46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>
        <v>6500</v>
      </c>
      <c r="Z26" s="77"/>
      <c r="AA26" s="77"/>
      <c r="AB26" s="52">
        <f>Y26</f>
        <v>6500</v>
      </c>
    </row>
    <row r="27" spans="1:28" s="8" customFormat="1" ht="15.5" hidden="1" x14ac:dyDescent="0.35">
      <c r="A27" s="30" t="s">
        <v>159</v>
      </c>
      <c r="B27" s="94" t="s">
        <v>52</v>
      </c>
      <c r="C27" s="105" t="s">
        <v>160</v>
      </c>
      <c r="D27" s="105" t="s">
        <v>161</v>
      </c>
      <c r="E27" s="106" t="s">
        <v>162</v>
      </c>
      <c r="F27" s="18" t="s">
        <v>13</v>
      </c>
      <c r="G27" s="50"/>
      <c r="H27" s="77"/>
      <c r="I27" s="46"/>
      <c r="J27" s="46"/>
      <c r="K27" s="46"/>
      <c r="L27" s="46"/>
      <c r="M27" s="46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>
        <v>2761.34</v>
      </c>
      <c r="AA27" s="77"/>
      <c r="AB27" s="52">
        <f>Z27</f>
        <v>2761.34</v>
      </c>
    </row>
    <row r="28" spans="1:28" s="8" customFormat="1" ht="15" x14ac:dyDescent="0.35">
      <c r="A28" s="30"/>
      <c r="B28" s="63"/>
      <c r="C28" s="17"/>
      <c r="D28" s="17"/>
      <c r="E28" s="17"/>
      <c r="F28" s="76"/>
      <c r="G28" s="50"/>
      <c r="H28" s="46"/>
      <c r="I28" s="46"/>
      <c r="J28" s="46"/>
      <c r="K28" s="46"/>
      <c r="L28" s="46"/>
      <c r="M28" s="46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52">
        <f t="shared" si="0"/>
        <v>0</v>
      </c>
    </row>
    <row r="29" spans="1:28" s="8" customFormat="1" ht="15" x14ac:dyDescent="0.35">
      <c r="A29" s="30"/>
      <c r="B29" s="63"/>
      <c r="C29" s="17"/>
      <c r="D29" s="17"/>
      <c r="E29" s="17"/>
      <c r="F29" s="76"/>
      <c r="G29" s="50"/>
      <c r="H29" s="46"/>
      <c r="I29" s="46"/>
      <c r="J29" s="46"/>
      <c r="K29" s="46"/>
      <c r="L29" s="46"/>
      <c r="M29" s="46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52"/>
    </row>
    <row r="30" spans="1:28" s="8" customFormat="1" ht="15" hidden="1" x14ac:dyDescent="0.35">
      <c r="A30" s="35" t="s">
        <v>8</v>
      </c>
      <c r="B30" s="20"/>
      <c r="C30" s="34"/>
      <c r="D30" s="34"/>
      <c r="E30" s="40"/>
      <c r="F30" s="20"/>
      <c r="G30" s="50"/>
      <c r="H30" s="46"/>
      <c r="I30" s="46"/>
      <c r="J30" s="46"/>
      <c r="K30" s="46"/>
      <c r="L30" s="46"/>
      <c r="M30" s="46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52"/>
    </row>
    <row r="31" spans="1:28" s="8" customFormat="1" ht="15" hidden="1" x14ac:dyDescent="0.35">
      <c r="A31" s="18" t="s">
        <v>71</v>
      </c>
      <c r="B31" s="20"/>
      <c r="C31" s="34"/>
      <c r="D31" s="34"/>
      <c r="E31" s="40"/>
      <c r="F31" s="20"/>
      <c r="G31" s="50"/>
      <c r="H31" s="46"/>
      <c r="I31" s="46"/>
      <c r="J31" s="46"/>
      <c r="K31" s="46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52"/>
    </row>
    <row r="32" spans="1:28" s="8" customFormat="1" ht="15" hidden="1" x14ac:dyDescent="0.35">
      <c r="A32" s="48" t="s">
        <v>72</v>
      </c>
      <c r="B32" s="20" t="s">
        <v>73</v>
      </c>
      <c r="C32" s="18" t="s">
        <v>74</v>
      </c>
      <c r="D32" s="18" t="s">
        <v>75</v>
      </c>
      <c r="E32" s="40" t="s">
        <v>76</v>
      </c>
      <c r="F32" s="31">
        <v>17.800999999999998</v>
      </c>
      <c r="G32" s="59" t="s">
        <v>27</v>
      </c>
      <c r="H32" s="46"/>
      <c r="I32" s="46"/>
      <c r="J32" s="46"/>
      <c r="K32" s="46"/>
      <c r="L32" s="77">
        <v>9105</v>
      </c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52">
        <f>SUM(L32)</f>
        <v>9105</v>
      </c>
    </row>
    <row r="33" spans="1:29" s="8" customFormat="1" ht="15" hidden="1" x14ac:dyDescent="0.35">
      <c r="A33" s="49" t="s">
        <v>80</v>
      </c>
      <c r="B33" s="20" t="s">
        <v>81</v>
      </c>
      <c r="C33" s="18" t="s">
        <v>74</v>
      </c>
      <c r="D33" s="18" t="s">
        <v>75</v>
      </c>
      <c r="E33" s="40" t="s">
        <v>76</v>
      </c>
      <c r="F33" s="31">
        <v>17.800999999999998</v>
      </c>
      <c r="G33" s="59" t="s">
        <v>27</v>
      </c>
      <c r="H33" s="46"/>
      <c r="I33" s="46"/>
      <c r="J33" s="46"/>
      <c r="K33" s="46"/>
      <c r="L33" s="77"/>
      <c r="M33" s="77">
        <v>26284</v>
      </c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52">
        <f>SUM(M33)</f>
        <v>26284</v>
      </c>
      <c r="AC33" s="57"/>
    </row>
    <row r="34" spans="1:29" s="8" customFormat="1" ht="15" hidden="1" x14ac:dyDescent="0.35">
      <c r="A34" s="47"/>
      <c r="B34" s="20"/>
      <c r="C34" s="34"/>
      <c r="D34" s="34"/>
      <c r="E34" s="40"/>
      <c r="F34" s="20"/>
      <c r="G34" s="50"/>
      <c r="H34" s="46"/>
      <c r="I34" s="46"/>
      <c r="J34" s="46"/>
      <c r="K34" s="46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52"/>
    </row>
    <row r="35" spans="1:29" s="8" customFormat="1" ht="15" hidden="1" x14ac:dyDescent="0.35">
      <c r="A35" s="30"/>
      <c r="B35" s="20"/>
      <c r="C35" s="34"/>
      <c r="D35" s="34"/>
      <c r="E35" s="40"/>
      <c r="F35" s="20"/>
      <c r="G35" s="50"/>
      <c r="H35" s="46"/>
      <c r="I35" s="46"/>
      <c r="J35" s="46"/>
      <c r="K35" s="46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52"/>
    </row>
    <row r="36" spans="1:29" s="8" customFormat="1" ht="15" hidden="1" x14ac:dyDescent="0.35">
      <c r="A36" s="35" t="s">
        <v>8</v>
      </c>
      <c r="B36" s="14"/>
      <c r="C36" s="15"/>
      <c r="D36" s="15"/>
      <c r="E36" s="16"/>
      <c r="F36" s="17"/>
      <c r="G36" s="39"/>
      <c r="H36" s="39"/>
      <c r="I36" s="39"/>
      <c r="J36" s="39"/>
      <c r="K36" s="39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52"/>
    </row>
    <row r="37" spans="1:29" s="7" customFormat="1" ht="15" hidden="1" x14ac:dyDescent="0.35">
      <c r="A37" s="18" t="s">
        <v>61</v>
      </c>
      <c r="B37" s="14"/>
      <c r="C37" s="15"/>
      <c r="D37" s="15"/>
      <c r="E37" s="16"/>
      <c r="F37" s="17"/>
      <c r="G37" s="17"/>
      <c r="H37" s="18"/>
      <c r="I37" s="18"/>
      <c r="J37" s="18"/>
      <c r="K37" s="18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52"/>
    </row>
    <row r="38" spans="1:29" s="6" customFormat="1" ht="15.5" hidden="1" x14ac:dyDescent="0.35">
      <c r="A38" s="67" t="s">
        <v>62</v>
      </c>
      <c r="B38" s="78" t="s">
        <v>52</v>
      </c>
      <c r="C38" s="18" t="s">
        <v>63</v>
      </c>
      <c r="D38" s="18" t="s">
        <v>64</v>
      </c>
      <c r="E38" s="18" t="s">
        <v>65</v>
      </c>
      <c r="F38" s="18">
        <v>17.225000000000001</v>
      </c>
      <c r="G38" s="81" t="s">
        <v>66</v>
      </c>
      <c r="J38" s="83"/>
      <c r="K38" s="90">
        <f>72650-1</f>
        <v>72649</v>
      </c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>
        <v>92250</v>
      </c>
      <c r="W38" s="90"/>
      <c r="X38" s="90"/>
      <c r="Y38" s="90"/>
      <c r="Z38" s="90"/>
      <c r="AA38" s="90"/>
      <c r="AB38" s="84">
        <f>SUM(K38:V38)</f>
        <v>164899</v>
      </c>
    </row>
    <row r="39" spans="1:29" s="6" customFormat="1" ht="15.5" hidden="1" x14ac:dyDescent="0.35">
      <c r="A39" s="67" t="s">
        <v>62</v>
      </c>
      <c r="B39" s="20" t="s">
        <v>67</v>
      </c>
      <c r="C39" s="18" t="s">
        <v>63</v>
      </c>
      <c r="D39" s="18" t="s">
        <v>64</v>
      </c>
      <c r="E39" s="18" t="s">
        <v>65</v>
      </c>
      <c r="F39" s="18">
        <v>17.225000000000001</v>
      </c>
      <c r="G39" s="81" t="s">
        <v>66</v>
      </c>
      <c r="H39" s="21"/>
      <c r="I39" s="82"/>
      <c r="J39" s="21"/>
      <c r="K39" s="88">
        <v>1</v>
      </c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4">
        <f t="shared" ref="AB39:AB65" si="1">SUM(K39:V39)</f>
        <v>1</v>
      </c>
    </row>
    <row r="40" spans="1:29" s="6" customFormat="1" ht="15.5" hidden="1" x14ac:dyDescent="0.35">
      <c r="A40" s="49"/>
      <c r="B40" s="20"/>
      <c r="C40" s="18"/>
      <c r="D40" s="18"/>
      <c r="E40" s="18"/>
      <c r="F40" s="18"/>
      <c r="G40" s="18"/>
      <c r="H40" s="21"/>
      <c r="I40" s="82"/>
      <c r="J40" s="21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4">
        <f t="shared" si="1"/>
        <v>0</v>
      </c>
      <c r="AC40" s="61"/>
    </row>
    <row r="41" spans="1:29" s="6" customFormat="1" ht="15.5" hidden="1" x14ac:dyDescent="0.35">
      <c r="A41" s="30"/>
      <c r="B41" s="20"/>
      <c r="C41" s="18"/>
      <c r="D41" s="18"/>
      <c r="E41" s="18"/>
      <c r="F41" s="18"/>
      <c r="G41" s="18"/>
      <c r="H41" s="21"/>
      <c r="I41" s="21"/>
      <c r="J41" s="21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4">
        <f t="shared" si="1"/>
        <v>0</v>
      </c>
    </row>
    <row r="42" spans="1:29" s="6" customFormat="1" ht="15.5" hidden="1" x14ac:dyDescent="0.35">
      <c r="A42" s="44"/>
      <c r="B42" s="20"/>
      <c r="C42" s="34"/>
      <c r="D42" s="34"/>
      <c r="E42" s="40"/>
      <c r="F42" s="18"/>
      <c r="G42" s="18"/>
      <c r="H42" s="21"/>
      <c r="I42" s="21"/>
      <c r="J42" s="21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4">
        <f t="shared" si="1"/>
        <v>0</v>
      </c>
    </row>
    <row r="43" spans="1:29" s="7" customFormat="1" ht="15.5" hidden="1" x14ac:dyDescent="0.35">
      <c r="A43" s="35" t="s">
        <v>8</v>
      </c>
      <c r="B43" s="14"/>
      <c r="C43" s="15"/>
      <c r="D43" s="15"/>
      <c r="E43" s="16"/>
      <c r="F43" s="17"/>
      <c r="G43" s="17"/>
      <c r="H43" s="21"/>
      <c r="I43" s="21"/>
      <c r="J43" s="21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4">
        <f t="shared" si="1"/>
        <v>0</v>
      </c>
    </row>
    <row r="44" spans="1:29" s="8" customFormat="1" ht="15.5" hidden="1" x14ac:dyDescent="0.35">
      <c r="A44" s="18" t="s">
        <v>50</v>
      </c>
      <c r="B44" s="14"/>
      <c r="C44" s="15"/>
      <c r="D44" s="15"/>
      <c r="E44" s="15"/>
      <c r="F44" s="14"/>
      <c r="G44" s="14"/>
      <c r="H44" s="51"/>
      <c r="I44" s="51"/>
      <c r="J44" s="51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4">
        <f t="shared" si="1"/>
        <v>0</v>
      </c>
    </row>
    <row r="45" spans="1:29" s="8" customFormat="1" ht="15.5" hidden="1" x14ac:dyDescent="0.35">
      <c r="A45" s="68" t="s">
        <v>51</v>
      </c>
      <c r="B45" s="78" t="s">
        <v>52</v>
      </c>
      <c r="C45" s="79" t="s">
        <v>53</v>
      </c>
      <c r="D45" s="69" t="s">
        <v>17</v>
      </c>
      <c r="E45" s="69">
        <v>6501</v>
      </c>
      <c r="F45" s="20">
        <v>17.259</v>
      </c>
      <c r="G45" s="74" t="s">
        <v>28</v>
      </c>
      <c r="H45" s="51"/>
      <c r="I45" s="51">
        <f>1084436-1</f>
        <v>1084435</v>
      </c>
      <c r="J45" s="51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4">
        <f t="shared" si="1"/>
        <v>0</v>
      </c>
    </row>
    <row r="46" spans="1:29" s="8" customFormat="1" ht="15.5" hidden="1" x14ac:dyDescent="0.35">
      <c r="A46" s="68" t="s">
        <v>51</v>
      </c>
      <c r="B46" s="20" t="s">
        <v>54</v>
      </c>
      <c r="C46" s="79" t="s">
        <v>53</v>
      </c>
      <c r="D46" s="69" t="s">
        <v>17</v>
      </c>
      <c r="E46" s="69">
        <v>6501</v>
      </c>
      <c r="F46" s="20">
        <v>17.259</v>
      </c>
      <c r="G46" s="74" t="s">
        <v>28</v>
      </c>
      <c r="H46" s="51"/>
      <c r="I46" s="51">
        <v>1</v>
      </c>
      <c r="J46" s="51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4">
        <f t="shared" si="1"/>
        <v>0</v>
      </c>
    </row>
    <row r="47" spans="1:29" s="7" customFormat="1" ht="15.5" hidden="1" x14ac:dyDescent="0.35">
      <c r="A47" s="30" t="s">
        <v>94</v>
      </c>
      <c r="B47" s="78" t="s">
        <v>52</v>
      </c>
      <c r="C47" s="18" t="s">
        <v>95</v>
      </c>
      <c r="D47" s="70" t="s">
        <v>19</v>
      </c>
      <c r="E47" s="70">
        <v>6502</v>
      </c>
      <c r="F47" s="18">
        <v>17.257999999999999</v>
      </c>
      <c r="G47" s="74" t="s">
        <v>28</v>
      </c>
      <c r="H47" s="53"/>
      <c r="I47" s="53"/>
      <c r="J47" s="53"/>
      <c r="K47" s="86"/>
      <c r="L47" s="86"/>
      <c r="M47" s="86"/>
      <c r="N47" s="86"/>
      <c r="O47" s="86">
        <f>202968-1</f>
        <v>202967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4">
        <f t="shared" si="1"/>
        <v>202967</v>
      </c>
    </row>
    <row r="48" spans="1:29" s="7" customFormat="1" ht="15.5" hidden="1" x14ac:dyDescent="0.35">
      <c r="A48" s="30" t="s">
        <v>94</v>
      </c>
      <c r="B48" s="20" t="s">
        <v>54</v>
      </c>
      <c r="C48" s="18" t="s">
        <v>95</v>
      </c>
      <c r="D48" s="70" t="s">
        <v>19</v>
      </c>
      <c r="E48" s="70">
        <v>6502</v>
      </c>
      <c r="F48" s="18">
        <v>17.257999999999999</v>
      </c>
      <c r="G48" s="74" t="s">
        <v>28</v>
      </c>
      <c r="H48" s="53"/>
      <c r="I48" s="53"/>
      <c r="J48" s="53"/>
      <c r="K48" s="86"/>
      <c r="L48" s="86"/>
      <c r="M48" s="86"/>
      <c r="N48" s="86"/>
      <c r="O48" s="86">
        <v>1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4">
        <f t="shared" si="1"/>
        <v>1</v>
      </c>
    </row>
    <row r="49" spans="1:29" s="7" customFormat="1" ht="15.5" hidden="1" x14ac:dyDescent="0.35">
      <c r="A49" s="44" t="s">
        <v>58</v>
      </c>
      <c r="B49" s="78" t="s">
        <v>52</v>
      </c>
      <c r="C49" s="80" t="s">
        <v>59</v>
      </c>
      <c r="D49" s="70" t="s">
        <v>23</v>
      </c>
      <c r="E49" s="70">
        <v>6503</v>
      </c>
      <c r="F49" s="18">
        <v>17.277999999999999</v>
      </c>
      <c r="G49" s="74" t="s">
        <v>28</v>
      </c>
      <c r="H49" s="51"/>
      <c r="I49" s="51"/>
      <c r="J49" s="51">
        <f>195035-1</f>
        <v>195034</v>
      </c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4">
        <f t="shared" si="1"/>
        <v>0</v>
      </c>
    </row>
    <row r="50" spans="1:29" s="7" customFormat="1" ht="15.5" hidden="1" x14ac:dyDescent="0.35">
      <c r="A50" s="44" t="s">
        <v>58</v>
      </c>
      <c r="B50" s="20" t="s">
        <v>54</v>
      </c>
      <c r="C50" s="80" t="s">
        <v>59</v>
      </c>
      <c r="D50" s="70" t="s">
        <v>23</v>
      </c>
      <c r="E50" s="70">
        <v>6503</v>
      </c>
      <c r="F50" s="18">
        <v>17.277999999999999</v>
      </c>
      <c r="G50" s="74" t="s">
        <v>28</v>
      </c>
      <c r="H50" s="51"/>
      <c r="I50" s="51"/>
      <c r="J50" s="51">
        <v>1</v>
      </c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4">
        <f t="shared" si="1"/>
        <v>0</v>
      </c>
      <c r="AC50" s="55"/>
    </row>
    <row r="51" spans="1:29" s="7" customFormat="1" ht="15.5" hidden="1" x14ac:dyDescent="0.35">
      <c r="A51" s="30" t="s">
        <v>94</v>
      </c>
      <c r="B51" s="94" t="s">
        <v>52</v>
      </c>
      <c r="C51" s="18" t="s">
        <v>111</v>
      </c>
      <c r="D51" s="18" t="s">
        <v>19</v>
      </c>
      <c r="E51" s="18">
        <v>6502</v>
      </c>
      <c r="F51" s="18">
        <v>17.257999999999999</v>
      </c>
      <c r="G51" s="95" t="s">
        <v>28</v>
      </c>
      <c r="H51" s="51"/>
      <c r="I51" s="51"/>
      <c r="J51" s="51"/>
      <c r="K51" s="85"/>
      <c r="L51" s="85"/>
      <c r="M51" s="85"/>
      <c r="N51" s="85"/>
      <c r="O51" s="85"/>
      <c r="P51" s="85"/>
      <c r="Q51" s="85"/>
      <c r="R51" s="85">
        <f>829032-1</f>
        <v>829031</v>
      </c>
      <c r="S51" s="85"/>
      <c r="T51" s="85"/>
      <c r="U51" s="85"/>
      <c r="V51" s="85"/>
      <c r="W51" s="85"/>
      <c r="X51" s="85"/>
      <c r="Y51" s="85"/>
      <c r="Z51" s="85"/>
      <c r="AA51" s="85"/>
      <c r="AB51" s="84">
        <f t="shared" si="1"/>
        <v>829031</v>
      </c>
      <c r="AC51" s="55"/>
    </row>
    <row r="52" spans="1:29" s="7" customFormat="1" ht="15.5" hidden="1" x14ac:dyDescent="0.35">
      <c r="A52" s="30" t="s">
        <v>94</v>
      </c>
      <c r="B52" s="20" t="s">
        <v>54</v>
      </c>
      <c r="C52" s="18" t="s">
        <v>111</v>
      </c>
      <c r="D52" s="18" t="s">
        <v>19</v>
      </c>
      <c r="E52" s="18">
        <v>6502</v>
      </c>
      <c r="F52" s="18">
        <v>17.257999999999999</v>
      </c>
      <c r="G52" s="95" t="s">
        <v>28</v>
      </c>
      <c r="H52" s="51"/>
      <c r="I52" s="51"/>
      <c r="J52" s="51"/>
      <c r="K52" s="85"/>
      <c r="L52" s="85"/>
      <c r="M52" s="85"/>
      <c r="N52" s="85"/>
      <c r="O52" s="85"/>
      <c r="P52" s="85"/>
      <c r="Q52" s="85"/>
      <c r="R52" s="85">
        <v>1</v>
      </c>
      <c r="S52" s="85"/>
      <c r="T52" s="85"/>
      <c r="U52" s="85"/>
      <c r="V52" s="85"/>
      <c r="W52" s="85"/>
      <c r="X52" s="85"/>
      <c r="Y52" s="85"/>
      <c r="Z52" s="85"/>
      <c r="AA52" s="85"/>
      <c r="AB52" s="84">
        <f t="shared" si="1"/>
        <v>1</v>
      </c>
      <c r="AC52" s="55"/>
    </row>
    <row r="53" spans="1:29" s="8" customFormat="1" ht="15.5" hidden="1" x14ac:dyDescent="0.35">
      <c r="A53" s="44" t="s">
        <v>58</v>
      </c>
      <c r="B53" s="94" t="s">
        <v>52</v>
      </c>
      <c r="C53" s="59" t="s">
        <v>112</v>
      </c>
      <c r="D53" s="18" t="s">
        <v>23</v>
      </c>
      <c r="E53" s="18">
        <v>6503</v>
      </c>
      <c r="F53" s="18">
        <v>17.277999999999999</v>
      </c>
      <c r="G53" s="95" t="s">
        <v>28</v>
      </c>
      <c r="H53" s="53"/>
      <c r="I53" s="53"/>
      <c r="J53" s="53"/>
      <c r="K53" s="86"/>
      <c r="L53" s="86"/>
      <c r="M53" s="86"/>
      <c r="N53" s="86"/>
      <c r="O53" s="86"/>
      <c r="P53" s="86"/>
      <c r="Q53" s="86"/>
      <c r="R53" s="86">
        <f>709346-1</f>
        <v>709345</v>
      </c>
      <c r="S53" s="86"/>
      <c r="T53" s="86"/>
      <c r="U53" s="86"/>
      <c r="V53" s="86"/>
      <c r="W53" s="86"/>
      <c r="X53" s="86"/>
      <c r="Y53" s="86"/>
      <c r="Z53" s="86"/>
      <c r="AA53" s="86"/>
      <c r="AB53" s="84">
        <f t="shared" si="1"/>
        <v>709345</v>
      </c>
    </row>
    <row r="54" spans="1:29" s="7" customFormat="1" ht="15.5" hidden="1" x14ac:dyDescent="0.35">
      <c r="A54" s="44" t="s">
        <v>58</v>
      </c>
      <c r="B54" s="20" t="s">
        <v>54</v>
      </c>
      <c r="C54" s="59" t="s">
        <v>112</v>
      </c>
      <c r="D54" s="18" t="s">
        <v>23</v>
      </c>
      <c r="E54" s="18">
        <v>6503</v>
      </c>
      <c r="F54" s="18">
        <v>17.277999999999999</v>
      </c>
      <c r="G54" s="95" t="s">
        <v>28</v>
      </c>
      <c r="H54" s="53"/>
      <c r="I54" s="53"/>
      <c r="J54" s="53"/>
      <c r="K54" s="86"/>
      <c r="L54" s="86"/>
      <c r="M54" s="86"/>
      <c r="N54" s="86"/>
      <c r="O54" s="86"/>
      <c r="P54" s="86"/>
      <c r="Q54" s="86"/>
      <c r="R54" s="86">
        <v>1</v>
      </c>
      <c r="S54" s="86"/>
      <c r="T54" s="86"/>
      <c r="U54" s="86"/>
      <c r="V54" s="86"/>
      <c r="W54" s="86"/>
      <c r="X54" s="86"/>
      <c r="Y54" s="86"/>
      <c r="Z54" s="86"/>
      <c r="AA54" s="86"/>
      <c r="AB54" s="84">
        <f t="shared" si="1"/>
        <v>1</v>
      </c>
    </row>
    <row r="55" spans="1:29" s="7" customFormat="1" ht="15.5" hidden="1" x14ac:dyDescent="0.35">
      <c r="A55" s="44" t="s">
        <v>116</v>
      </c>
      <c r="B55" s="94" t="s">
        <v>52</v>
      </c>
      <c r="C55" s="59" t="s">
        <v>112</v>
      </c>
      <c r="D55" s="18" t="s">
        <v>23</v>
      </c>
      <c r="E55" s="18">
        <v>6503</v>
      </c>
      <c r="F55" s="18">
        <v>17.277999999999999</v>
      </c>
      <c r="G55" s="95" t="s">
        <v>28</v>
      </c>
      <c r="H55" s="53"/>
      <c r="I55" s="53"/>
      <c r="J55" s="53"/>
      <c r="K55" s="86"/>
      <c r="L55" s="86"/>
      <c r="M55" s="86"/>
      <c r="N55" s="86"/>
      <c r="O55" s="86"/>
      <c r="P55" s="86"/>
      <c r="Q55" s="86"/>
      <c r="R55" s="86"/>
      <c r="S55" s="86">
        <v>15312</v>
      </c>
      <c r="T55" s="86"/>
      <c r="U55" s="86"/>
      <c r="V55" s="86"/>
      <c r="W55" s="86"/>
      <c r="X55" s="86"/>
      <c r="Y55" s="86"/>
      <c r="Z55" s="86"/>
      <c r="AA55" s="86"/>
      <c r="AB55" s="84">
        <f t="shared" si="1"/>
        <v>15312</v>
      </c>
    </row>
    <row r="56" spans="1:29" s="7" customFormat="1" ht="15.5" hidden="1" x14ac:dyDescent="0.35">
      <c r="A56" s="44"/>
      <c r="B56" s="20"/>
      <c r="C56" s="59"/>
      <c r="D56" s="18"/>
      <c r="E56" s="18"/>
      <c r="F56" s="18"/>
      <c r="G56" s="95"/>
      <c r="H56" s="53"/>
      <c r="I56" s="53"/>
      <c r="J56" s="53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4">
        <f t="shared" si="1"/>
        <v>0</v>
      </c>
    </row>
    <row r="57" spans="1:29" s="7" customFormat="1" ht="15.5" hidden="1" x14ac:dyDescent="0.35">
      <c r="A57" s="44"/>
      <c r="B57" s="20"/>
      <c r="C57" s="59"/>
      <c r="D57" s="18"/>
      <c r="E57" s="18"/>
      <c r="F57" s="18"/>
      <c r="G57" s="95"/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4">
        <f t="shared" si="1"/>
        <v>0</v>
      </c>
    </row>
    <row r="58" spans="1:29" s="7" customFormat="1" ht="15.5" hidden="1" x14ac:dyDescent="0.35">
      <c r="A58" s="35" t="s">
        <v>8</v>
      </c>
      <c r="B58" s="20"/>
      <c r="C58" s="18"/>
      <c r="D58" s="18"/>
      <c r="E58" s="18"/>
      <c r="F58" s="18"/>
      <c r="G58" s="18"/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4">
        <f t="shared" si="1"/>
        <v>0</v>
      </c>
    </row>
    <row r="59" spans="1:29" s="7" customFormat="1" ht="15.5" hidden="1" x14ac:dyDescent="0.35">
      <c r="A59" s="18" t="s">
        <v>29</v>
      </c>
      <c r="B59" s="20"/>
      <c r="C59" s="18"/>
      <c r="D59" s="18"/>
      <c r="E59" s="18"/>
      <c r="F59" s="18"/>
      <c r="G59" s="18"/>
      <c r="H59" s="53"/>
      <c r="I59" s="53"/>
      <c r="J59" s="53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4">
        <f t="shared" si="1"/>
        <v>0</v>
      </c>
    </row>
    <row r="60" spans="1:29" s="7" customFormat="1" ht="15.5" hidden="1" x14ac:dyDescent="0.35">
      <c r="A60" s="44" t="s">
        <v>31</v>
      </c>
      <c r="B60" s="20" t="s">
        <v>35</v>
      </c>
      <c r="C60" s="71" t="s">
        <v>32</v>
      </c>
      <c r="D60" s="56" t="s">
        <v>33</v>
      </c>
      <c r="E60" s="56" t="s">
        <v>34</v>
      </c>
      <c r="F60" s="18">
        <v>17.245000000000001</v>
      </c>
      <c r="G60" s="59" t="s">
        <v>30</v>
      </c>
      <c r="H60" s="53"/>
      <c r="I60" s="53"/>
      <c r="J60" s="53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4">
        <f t="shared" si="1"/>
        <v>0</v>
      </c>
    </row>
    <row r="61" spans="1:29" s="7" customFormat="1" ht="15.5" hidden="1" x14ac:dyDescent="0.35">
      <c r="A61" s="44"/>
      <c r="B61" s="20"/>
      <c r="C61" s="18"/>
      <c r="D61" s="18"/>
      <c r="E61" s="18"/>
      <c r="F61" s="18"/>
      <c r="G61" s="18"/>
      <c r="H61" s="53"/>
      <c r="I61" s="53"/>
      <c r="J61" s="53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4">
        <f t="shared" si="1"/>
        <v>0</v>
      </c>
    </row>
    <row r="62" spans="1:29" s="7" customFormat="1" ht="15.5" hidden="1" x14ac:dyDescent="0.35">
      <c r="A62" s="49"/>
      <c r="B62" s="50"/>
      <c r="C62" s="18"/>
      <c r="D62" s="18"/>
      <c r="E62" s="18"/>
      <c r="F62" s="18"/>
      <c r="G62" s="18"/>
      <c r="H62" s="53"/>
      <c r="I62" s="53"/>
      <c r="J62" s="53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4">
        <f t="shared" si="1"/>
        <v>0</v>
      </c>
    </row>
    <row r="63" spans="1:29" s="7" customFormat="1" ht="15.5" hidden="1" x14ac:dyDescent="0.35">
      <c r="A63" s="49"/>
      <c r="B63" s="20"/>
      <c r="C63" s="18"/>
      <c r="D63" s="18"/>
      <c r="E63" s="18"/>
      <c r="F63" s="18"/>
      <c r="G63" s="18"/>
      <c r="H63" s="53"/>
      <c r="I63" s="53"/>
      <c r="J63" s="53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4">
        <f t="shared" si="1"/>
        <v>0</v>
      </c>
    </row>
    <row r="64" spans="1:29" s="7" customFormat="1" ht="15.5" hidden="1" x14ac:dyDescent="0.35">
      <c r="A64" s="49"/>
      <c r="B64" s="20"/>
      <c r="C64" s="18"/>
      <c r="D64" s="18"/>
      <c r="E64" s="18"/>
      <c r="F64" s="18"/>
      <c r="G64" s="18"/>
      <c r="H64" s="53"/>
      <c r="I64" s="53"/>
      <c r="J64" s="53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4">
        <f t="shared" si="1"/>
        <v>0</v>
      </c>
    </row>
    <row r="65" spans="1:28" s="7" customFormat="1" ht="15.5" hidden="1" x14ac:dyDescent="0.35">
      <c r="A65" s="44"/>
      <c r="B65" s="20"/>
      <c r="C65" s="18"/>
      <c r="D65" s="18"/>
      <c r="E65" s="20"/>
      <c r="F65" s="18"/>
      <c r="G65" s="18"/>
      <c r="H65" s="53"/>
      <c r="I65" s="53"/>
      <c r="J65" s="53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4">
        <f t="shared" si="1"/>
        <v>0</v>
      </c>
    </row>
    <row r="66" spans="1:28" s="7" customFormat="1" ht="15.5" hidden="1" x14ac:dyDescent="0.35">
      <c r="A66" s="9"/>
      <c r="B66" s="23"/>
      <c r="C66" s="23"/>
      <c r="D66" s="17"/>
      <c r="E66" s="17"/>
      <c r="F66" s="17"/>
      <c r="G66" s="17"/>
      <c r="H66" s="51"/>
      <c r="I66" s="51"/>
      <c r="J66" s="51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9"/>
      <c r="X66" s="89"/>
      <c r="Y66" s="89"/>
      <c r="Z66" s="89"/>
      <c r="AA66" s="89"/>
    </row>
    <row r="67" spans="1:28" s="7" customFormat="1" ht="18" x14ac:dyDescent="0.4">
      <c r="A67" s="10" t="s">
        <v>0</v>
      </c>
      <c r="B67" s="24"/>
      <c r="C67" s="25"/>
      <c r="D67" s="25"/>
      <c r="E67" s="25"/>
      <c r="F67" s="25"/>
      <c r="G67" s="25"/>
      <c r="H67" s="54">
        <f>SUM(H13:H66)</f>
        <v>1562.5000000000009</v>
      </c>
      <c r="I67" s="65">
        <f>SUM(I18:I66)</f>
        <v>1084436</v>
      </c>
      <c r="J67" s="54">
        <f>SUM(J49:J53)</f>
        <v>195035</v>
      </c>
      <c r="K67" s="85">
        <f>SUM(K37:K39)</f>
        <v>72650</v>
      </c>
      <c r="L67" s="85">
        <f>SUM(L32:L35)</f>
        <v>9105</v>
      </c>
      <c r="M67" s="85">
        <f>SUM(M31:M35)</f>
        <v>26284</v>
      </c>
      <c r="N67" s="85">
        <f>SUM(N8:N11)</f>
        <v>95000</v>
      </c>
      <c r="O67" s="85">
        <f>SUM(O44:O48)</f>
        <v>202968</v>
      </c>
      <c r="P67" s="85">
        <f>SUM(P7:P9)</f>
        <v>343895</v>
      </c>
      <c r="Q67" s="85">
        <f>SUM(Q13:Q28)</f>
        <v>74806</v>
      </c>
      <c r="R67" s="85">
        <f>SUM(R51:R66)</f>
        <v>1538378</v>
      </c>
      <c r="S67" s="85">
        <f>SUM(S43:S56)</f>
        <v>15312</v>
      </c>
      <c r="T67" s="85">
        <f>SUM(T16:T21)</f>
        <v>10989.15</v>
      </c>
      <c r="U67" s="85">
        <f>SUM(U13:U29)-0.01</f>
        <v>72837.396857834101</v>
      </c>
      <c r="V67" s="85">
        <f>SUM(V37:V38)</f>
        <v>92250</v>
      </c>
      <c r="W67" s="85">
        <f>SUM(W13:W28)</f>
        <v>127071</v>
      </c>
      <c r="X67" s="85">
        <f>SUM(X24:X28)</f>
        <v>72544.34</v>
      </c>
      <c r="Y67" s="85">
        <f>SUM(Y13:Y28)</f>
        <v>6500</v>
      </c>
      <c r="Z67" s="85">
        <f>SUM(Z26:Z28)</f>
        <v>2761.34</v>
      </c>
      <c r="AA67" s="85">
        <f>SUM(AA13:AA28)</f>
        <v>-30847.95</v>
      </c>
      <c r="AB67" s="84">
        <f>SUM(K66:V66)</f>
        <v>0</v>
      </c>
    </row>
    <row r="68" spans="1:28" s="7" customFormat="1" ht="18" x14ac:dyDescent="0.4">
      <c r="A68" s="26"/>
      <c r="B68" s="27"/>
      <c r="C68" s="28"/>
      <c r="D68" s="28"/>
      <c r="E68" s="28"/>
      <c r="F68" s="28"/>
      <c r="G68" s="28"/>
      <c r="H68" s="29"/>
      <c r="I68" s="29"/>
      <c r="J68" s="2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7"/>
    </row>
    <row r="69" spans="1:28" ht="15" x14ac:dyDescent="0.35">
      <c r="A69" s="32" t="s">
        <v>9</v>
      </c>
      <c r="B69" s="7"/>
    </row>
    <row r="70" spans="1:28" ht="14.5" hidden="1" x14ac:dyDescent="0.35">
      <c r="A70" s="32" t="s">
        <v>44</v>
      </c>
    </row>
    <row r="71" spans="1:28" ht="14.5" hidden="1" x14ac:dyDescent="0.35">
      <c r="A71" s="64" t="s">
        <v>45</v>
      </c>
    </row>
    <row r="72" spans="1:28" ht="14.5" hidden="1" x14ac:dyDescent="0.35">
      <c r="A72" s="32" t="s">
        <v>48</v>
      </c>
    </row>
    <row r="73" spans="1:28" ht="14.5" hidden="1" x14ac:dyDescent="0.35">
      <c r="A73" s="64" t="s">
        <v>49</v>
      </c>
    </row>
    <row r="74" spans="1:28" ht="14.5" hidden="1" x14ac:dyDescent="0.35">
      <c r="A74" s="32" t="s">
        <v>56</v>
      </c>
    </row>
    <row r="75" spans="1:28" ht="14.5" hidden="1" x14ac:dyDescent="0.35">
      <c r="A75" s="64" t="s">
        <v>57</v>
      </c>
    </row>
    <row r="76" spans="1:28" ht="14.5" hidden="1" x14ac:dyDescent="0.35">
      <c r="A76" s="32" t="s">
        <v>68</v>
      </c>
    </row>
    <row r="77" spans="1:28" ht="14.5" hidden="1" x14ac:dyDescent="0.35">
      <c r="A77" s="64" t="s">
        <v>69</v>
      </c>
    </row>
    <row r="78" spans="1:28" ht="14.5" hidden="1" x14ac:dyDescent="0.35">
      <c r="A78" s="32" t="s">
        <v>77</v>
      </c>
    </row>
    <row r="79" spans="1:28" ht="14.5" hidden="1" x14ac:dyDescent="0.35">
      <c r="A79" s="64" t="s">
        <v>78</v>
      </c>
    </row>
    <row r="80" spans="1:28" ht="14.5" hidden="1" x14ac:dyDescent="0.35">
      <c r="A80" s="32" t="s">
        <v>83</v>
      </c>
    </row>
    <row r="81" spans="1:1" ht="14.5" hidden="1" x14ac:dyDescent="0.35">
      <c r="A81" s="64" t="s">
        <v>82</v>
      </c>
    </row>
    <row r="82" spans="1:1" ht="14.5" hidden="1" x14ac:dyDescent="0.35">
      <c r="A82" s="32" t="s">
        <v>90</v>
      </c>
    </row>
    <row r="83" spans="1:1" ht="14.5" hidden="1" x14ac:dyDescent="0.35">
      <c r="A83" s="32" t="s">
        <v>89</v>
      </c>
    </row>
    <row r="84" spans="1:1" ht="14.5" hidden="1" x14ac:dyDescent="0.35">
      <c r="A84" s="32" t="s">
        <v>93</v>
      </c>
    </row>
    <row r="85" spans="1:1" ht="14.5" hidden="1" x14ac:dyDescent="0.35">
      <c r="A85" s="64" t="s">
        <v>92</v>
      </c>
    </row>
    <row r="86" spans="1:1" ht="14.5" hidden="1" x14ac:dyDescent="0.35">
      <c r="A86" s="32" t="s">
        <v>97</v>
      </c>
    </row>
    <row r="87" spans="1:1" ht="14.5" hidden="1" x14ac:dyDescent="0.35">
      <c r="A87" s="64" t="s">
        <v>98</v>
      </c>
    </row>
    <row r="88" spans="1:1" ht="14.5" hidden="1" x14ac:dyDescent="0.35">
      <c r="A88" s="32" t="s">
        <v>104</v>
      </c>
    </row>
    <row r="89" spans="1:1" ht="14.5" hidden="1" x14ac:dyDescent="0.35">
      <c r="A89" s="64" t="s">
        <v>103</v>
      </c>
    </row>
    <row r="90" spans="1:1" ht="14.5" hidden="1" x14ac:dyDescent="0.35">
      <c r="A90" s="32" t="s">
        <v>109</v>
      </c>
    </row>
    <row r="91" spans="1:1" ht="14.5" hidden="1" x14ac:dyDescent="0.35">
      <c r="A91" s="64" t="s">
        <v>110</v>
      </c>
    </row>
    <row r="92" spans="1:1" ht="14.5" hidden="1" x14ac:dyDescent="0.35">
      <c r="A92" s="32" t="s">
        <v>114</v>
      </c>
    </row>
    <row r="93" spans="1:1" ht="14.5" hidden="1" x14ac:dyDescent="0.35">
      <c r="A93" s="64" t="s">
        <v>115</v>
      </c>
    </row>
    <row r="94" spans="1:1" ht="14.5" hidden="1" x14ac:dyDescent="0.35">
      <c r="A94" s="32" t="s">
        <v>123</v>
      </c>
    </row>
    <row r="95" spans="1:1" ht="14.5" hidden="1" x14ac:dyDescent="0.35">
      <c r="A95" s="64" t="s">
        <v>122</v>
      </c>
    </row>
    <row r="96" spans="1:1" ht="14.5" hidden="1" x14ac:dyDescent="0.35">
      <c r="A96" s="32" t="s">
        <v>131</v>
      </c>
    </row>
    <row r="97" spans="1:1" ht="14.5" hidden="1" x14ac:dyDescent="0.35">
      <c r="A97" s="64" t="s">
        <v>130</v>
      </c>
    </row>
    <row r="98" spans="1:1" ht="14.5" hidden="1" x14ac:dyDescent="0.35">
      <c r="A98" s="32" t="s">
        <v>134</v>
      </c>
    </row>
    <row r="99" spans="1:1" ht="14.5" hidden="1" x14ac:dyDescent="0.35">
      <c r="A99" s="64" t="s">
        <v>133</v>
      </c>
    </row>
    <row r="100" spans="1:1" ht="14.5" hidden="1" x14ac:dyDescent="0.35">
      <c r="A100" s="32" t="s">
        <v>137</v>
      </c>
    </row>
    <row r="101" spans="1:1" ht="14.5" hidden="1" x14ac:dyDescent="0.35">
      <c r="A101" s="64" t="s">
        <v>136</v>
      </c>
    </row>
    <row r="102" spans="1:1" ht="14.5" hidden="1" x14ac:dyDescent="0.35">
      <c r="A102" s="32" t="s">
        <v>143</v>
      </c>
    </row>
    <row r="103" spans="1:1" ht="14.5" hidden="1" x14ac:dyDescent="0.35">
      <c r="A103" s="64" t="s">
        <v>122</v>
      </c>
    </row>
    <row r="104" spans="1:1" ht="14.5" hidden="1" x14ac:dyDescent="0.35">
      <c r="A104" s="32" t="s">
        <v>152</v>
      </c>
    </row>
    <row r="105" spans="1:1" ht="14.5" hidden="1" x14ac:dyDescent="0.35">
      <c r="A105" s="64" t="s">
        <v>122</v>
      </c>
    </row>
    <row r="106" spans="1:1" ht="14.5" hidden="1" x14ac:dyDescent="0.35">
      <c r="A106" s="32" t="s">
        <v>158</v>
      </c>
    </row>
    <row r="107" spans="1:1" ht="14.5" hidden="1" x14ac:dyDescent="0.35">
      <c r="A107" s="64" t="s">
        <v>122</v>
      </c>
    </row>
    <row r="108" spans="1:1" ht="14.5" x14ac:dyDescent="0.35">
      <c r="A108" s="32" t="s">
        <v>165</v>
      </c>
    </row>
    <row r="109" spans="1:1" ht="14.5" x14ac:dyDescent="0.35">
      <c r="A109" s="64" t="s">
        <v>164</v>
      </c>
    </row>
    <row r="114" spans="1:1" ht="14.5" x14ac:dyDescent="0.35">
      <c r="A114" s="13" t="s">
        <v>36</v>
      </c>
    </row>
    <row r="115" spans="1:1" ht="14.5" x14ac:dyDescent="0.35">
      <c r="A115" s="13" t="s">
        <v>39</v>
      </c>
    </row>
    <row r="116" spans="1:1" ht="14.5" x14ac:dyDescent="0.35">
      <c r="A116" s="13" t="s">
        <v>37</v>
      </c>
    </row>
    <row r="117" spans="1:1" ht="14.5" x14ac:dyDescent="0.35">
      <c r="A117" s="1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8036c58-7af7-42dc-ad5c-0a8abdb3881a"/>
    <ds:schemaRef ds:uri="http://schemas.microsoft.com/office/infopath/2007/PartnerControls"/>
    <ds:schemaRef ds:uri="b72976aa-e7d9-498e-b08a-d3d9e47e405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2024-03-20T17:04:33Z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