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4A6F8CD-6563-4238-93A1-CD0FA2155942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EDIC" sheetId="2" r:id="rId1"/>
  </sheets>
  <definedNames>
    <definedName name="_xlnm.Print_Area" localSheetId="0">EDIC!$A$1:$H$76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71" i="2" l="1"/>
  <c r="AE70" i="2"/>
  <c r="AD74" i="2"/>
  <c r="AC74" i="2"/>
  <c r="AE9" i="2"/>
  <c r="AE11" i="2"/>
  <c r="AE12" i="2"/>
  <c r="AE13" i="2"/>
  <c r="AE14" i="2"/>
  <c r="AE15" i="2"/>
  <c r="AE16" i="2"/>
  <c r="AE18" i="2"/>
  <c r="AE20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8" i="2"/>
  <c r="AE49" i="2"/>
  <c r="AE50" i="2"/>
  <c r="AE51" i="2"/>
  <c r="AE52" i="2"/>
  <c r="AE53" i="2"/>
  <c r="AE54" i="2"/>
  <c r="AE56" i="2"/>
  <c r="AE58" i="2"/>
  <c r="AE59" i="2"/>
  <c r="AE60" i="2"/>
  <c r="AE61" i="2"/>
  <c r="AE62" i="2"/>
  <c r="AE64" i="2"/>
  <c r="AE65" i="2"/>
  <c r="AE66" i="2"/>
  <c r="AE67" i="2"/>
  <c r="AE68" i="2"/>
  <c r="AE69" i="2"/>
  <c r="AE72" i="2"/>
  <c r="AE73" i="2"/>
  <c r="AB74" i="2"/>
  <c r="AA74" i="2"/>
  <c r="Z74" i="2"/>
  <c r="Y74" i="2"/>
  <c r="X74" i="2"/>
  <c r="W74" i="2"/>
  <c r="V63" i="2"/>
  <c r="V74" i="2" s="1"/>
  <c r="U74" i="2"/>
  <c r="T74" i="2"/>
  <c r="S74" i="2"/>
  <c r="R19" i="2"/>
  <c r="AE19" i="2" s="1"/>
  <c r="R21" i="2"/>
  <c r="AE21" i="2" s="1"/>
  <c r="Q57" i="2"/>
  <c r="AE57" i="2" s="1"/>
  <c r="Q55" i="2"/>
  <c r="AE55" i="2" s="1"/>
  <c r="AE63" i="2" l="1"/>
  <c r="R74" i="2"/>
  <c r="Q74" i="2"/>
  <c r="P74" i="2"/>
  <c r="O10" i="2"/>
  <c r="AE10" i="2" s="1"/>
  <c r="N74" i="2"/>
  <c r="M74" i="2"/>
  <c r="O74" i="2" l="1"/>
  <c r="L74" i="2"/>
  <c r="K47" i="2"/>
  <c r="AE47" i="2" s="1"/>
  <c r="J17" i="2"/>
  <c r="AE17" i="2" s="1"/>
  <c r="I8" i="2"/>
  <c r="AE8" i="2" s="1"/>
  <c r="K74" i="2" l="1"/>
  <c r="J74" i="2"/>
  <c r="I74" i="2"/>
  <c r="H74" i="2"/>
</calcChain>
</file>

<file path=xl/sharedStrings.xml><?xml version="1.0" encoding="utf-8"?>
<sst xmlns="http://schemas.openxmlformats.org/spreadsheetml/2006/main" count="300" uniqueCount="175">
  <si>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</si>
  <si>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</si>
  <si>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</si>
  <si>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</si>
  <si>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</si>
  <si>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</si>
  <si>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</si>
  <si>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</si>
  <si>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</si>
  <si>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</si>
  <si>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</si>
  <si>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</si>
  <si>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</si>
  <si>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</si>
  <si>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</si>
  <si>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</si>
  <si>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</si>
  <si>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</si>
  <si>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</si>
  <si>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</si>
  <si>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</si>
  <si>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</si>
  <si>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</si>
  <si>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</si>
  <si>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</si>
  <si>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</si>
  <si>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</si>
  <si>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7003-0135</t>
  </si>
  <si>
    <t>K264</t>
  </si>
  <si>
    <t>7003-0803</t>
  </si>
  <si>
    <t>K284</t>
  </si>
  <si>
    <t>FAIN #</t>
  </si>
  <si>
    <t>AA-38535-22-55-A-25</t>
  </si>
  <si>
    <t>CT EOL 23CCEDICTRADE</t>
  </si>
  <si>
    <t>TA38685-22-55-A-25</t>
  </si>
  <si>
    <t>ES38736-22-55-A-25</t>
  </si>
  <si>
    <t>FTRADE 2022</t>
  </si>
  <si>
    <t>7003-1010</t>
  </si>
  <si>
    <t>K102</t>
  </si>
  <si>
    <t>VENDOR CUSTOMER CODE</t>
  </si>
  <si>
    <t>UEI #</t>
  </si>
  <si>
    <t>V9MLQ6JQGBG5</t>
  </si>
  <si>
    <t>VC6000162491</t>
  </si>
  <si>
    <t>WPP SNAP EXPANSION</t>
  </si>
  <si>
    <t>FY20233067</t>
  </si>
  <si>
    <t>UI-35950-21-60-A-25</t>
  </si>
  <si>
    <t>INITIAL AWARD FY24</t>
  </si>
  <si>
    <t>BUDGET #1 FY24</t>
  </si>
  <si>
    <t>INITIAL AWARD FY24 MAY 31, 2023</t>
  </si>
  <si>
    <t>TO ADD WPP SNAP EXPANSION FUNDS</t>
  </si>
  <si>
    <t>JULY 1, 2023-SEPT. 30, 2023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</si>
  <si>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</si>
  <si>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</si>
  <si>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</si>
  <si>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</si>
  <si>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</si>
  <si>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</si>
  <si>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CT EOL 24CCEDICWIA</t>
  </si>
  <si>
    <t>BUDGET #2 FY24</t>
  </si>
  <si>
    <t>FWIADWK24A</t>
  </si>
  <si>
    <t>BUDGET #2 FY24 AUGUST 2, 2023</t>
  </si>
  <si>
    <t>TO ADD FY24 DISLOCATED WORKER FUNDS</t>
  </si>
  <si>
    <t>BUDGET #3 FY24</t>
  </si>
  <si>
    <t>CT EOL 24CCEDICNEGREA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</si>
  <si>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</si>
  <si>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</si>
  <si>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 30, 2024</t>
  </si>
  <si>
    <t>BUDGET #3 FY24 AUGUST 8, 2023</t>
  </si>
  <si>
    <t>TO ADD FY24 RESEA FUNDS</t>
  </si>
  <si>
    <t>BUDGET #4 FY24 AUGUST 31, 2023</t>
  </si>
  <si>
    <t>TO ADD FY24 VETS FUNDS</t>
  </si>
  <si>
    <t>BUDGET #4 FY24</t>
  </si>
  <si>
    <t>BUDGET #5 FY24</t>
  </si>
  <si>
    <t>CT EOL 24CCEDICSOSWTF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</si>
  <si>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</si>
  <si>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</si>
  <si>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</si>
  <si>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</si>
  <si>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</si>
  <si>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</si>
  <si>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FWIADWK23A</t>
  </si>
  <si>
    <t>FES2023</t>
  </si>
  <si>
    <t>7002-6626</t>
  </si>
  <si>
    <t>K105</t>
  </si>
  <si>
    <t>ES-38736-22-55-A-25</t>
  </si>
  <si>
    <t>TO ADD REGIONAL PLANNING FUNDS</t>
  </si>
  <si>
    <t>BUDGET #6 FY24 SEPTEMBER 22, 2023</t>
  </si>
  <si>
    <t>FWIAADT24A</t>
  </si>
  <si>
    <t>TO ADD FY24 ADULT FUNDS</t>
  </si>
  <si>
    <t>BUDGET #7 FY24 SEPTEMBER 26, 2023</t>
  </si>
  <si>
    <t>BUDGET #7 FY24</t>
  </si>
  <si>
    <t>BUDGET #8 FY24</t>
  </si>
  <si>
    <t>TO ADD FY24 SOS FUNDS</t>
  </si>
  <si>
    <t>STOSCC2024</t>
  </si>
  <si>
    <t>BUDGET #8 FY24 SEPTEMBER 27, 2023</t>
  </si>
  <si>
    <t xml:space="preserve">  </t>
  </si>
  <si>
    <t>K107</t>
  </si>
  <si>
    <t>17.207</t>
  </si>
  <si>
    <t>FES2024</t>
  </si>
  <si>
    <t>BUDGET #9 FY24</t>
  </si>
  <si>
    <t>TO ADD WP FUNDS</t>
  </si>
  <si>
    <t>BUDGET #9 FY24 OCTOBER 5, 2023</t>
  </si>
  <si>
    <t>BUDGET #10 FY24</t>
  </si>
  <si>
    <t>FWIAADT24B</t>
  </si>
  <si>
    <t>FWIADWK24B</t>
  </si>
  <si>
    <t>BUDGET #10 FY24 DEC 6, 2023</t>
  </si>
  <si>
    <t>TO ADD WIOA FUNDS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</si>
  <si>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</si>
  <si>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</si>
  <si>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</si>
  <si>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</si>
  <si>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</si>
  <si>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</si>
  <si>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</si>
  <si>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  FEB. 2, 2024</t>
  </si>
  <si>
    <t>TO ADD DTA WPP FUNDS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</si>
  <si>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</si>
  <si>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</si>
  <si>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</si>
  <si>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</si>
  <si>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</si>
  <si>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</si>
  <si>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</si>
  <si>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</si>
  <si>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</si>
  <si>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</si>
  <si>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</si>
  <si>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</si>
  <si>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</si>
  <si>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</si>
  <si>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</si>
  <si>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</si>
  <si>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</t>
  </si>
  <si>
    <t>BUDGET #15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</si>
  <si>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</si>
  <si>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</si>
  <si>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</si>
  <si>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</si>
  <si>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</si>
  <si>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</si>
  <si>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</si>
  <si>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</si>
  <si>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</t>
  </si>
  <si>
    <t>MA COMMISION FOR THE BLIND</t>
  </si>
  <si>
    <t> FH126A23VR</t>
  </si>
  <si>
    <t>4110-3021</t>
  </si>
  <si>
    <t>K222</t>
  </si>
  <si>
    <t>BUDGET #16 FY24  MARCH 13, 2024</t>
  </si>
  <si>
    <t xml:space="preserve">MA SCSEP </t>
  </si>
  <si>
    <t>FAD0068NGO</t>
  </si>
  <si>
    <t>9110-1178</t>
  </si>
  <si>
    <t>K116</t>
  </si>
  <si>
    <t>BUDGET #17 FY24  MARCH 15, 2024</t>
  </si>
  <si>
    <t>BUDGET #17 FY24</t>
  </si>
  <si>
    <t>BUDGET #18 FY24</t>
  </si>
  <si>
    <t>BUDGET #18 FY24  APRIL 1, 2024</t>
  </si>
  <si>
    <t>BUDGET #19 FY24</t>
  </si>
  <si>
    <t>OPERATION ABLE</t>
  </si>
  <si>
    <t>K246</t>
  </si>
  <si>
    <t>DCSSCSEP24</t>
  </si>
  <si>
    <t>7003-0006</t>
  </si>
  <si>
    <t>BUDGET #19 FY24  MAY 6, 2024</t>
  </si>
  <si>
    <t>BUDGET #20 FY24</t>
  </si>
  <si>
    <t>BUDGET #20 FY24  MAY 23, 2024</t>
  </si>
  <si>
    <t>WPP SNAP EXPANSION (settlement amount)</t>
  </si>
  <si>
    <t>OCTOBER 1, 2023-FEBRUARY 16, 2024</t>
  </si>
  <si>
    <t>FEBRUARY 17, 2024-JUNE 30, 2024</t>
  </si>
  <si>
    <t>FY20243067</t>
  </si>
  <si>
    <t>BUDGET #21 FY24</t>
  </si>
  <si>
    <t>BUDGET #21 FY24 JULY 1, 2024</t>
  </si>
  <si>
    <t>TO MOVE FUNDS TO FY25 LINE</t>
  </si>
  <si>
    <t>BUDGET #22 FY24</t>
  </si>
  <si>
    <t>BUDGET #22 FY24 AUG 5, 2024</t>
  </si>
  <si>
    <t>TO DE-OBLIGATE UNSPENT FUNDS</t>
  </si>
  <si>
    <t>CT EOL 24CCEDICWP. . 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</si>
</sst>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6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4" fillId="0" borderId="0"/>
  </cellStyleXfs>
  <cellXfs count="7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7" fontId="3" fillId="0" borderId="1" xfId="0" applyNumberFormat="1" applyFont="1" applyBorder="1" applyAlignment="1">
      <alignment horizontal="center"/>
    </xf>
    <xf numFmtId="7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37" fontId="3" fillId="0" borderId="1" xfId="2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4" fontId="3" fillId="0" borderId="1" xfId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/>
    <xf numFmtId="44" fontId="3" fillId="0" borderId="1" xfId="1" applyFont="1" applyBorder="1" applyAlignment="1">
      <alignment horizontal="center" wrapText="1"/>
    </xf>
    <xf numFmtId="44" fontId="3" fillId="0" borderId="1" xfId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4" fontId="3" fillId="0" borderId="0" xfId="1" applyFont="1"/>
    <xf numFmtId="44" fontId="2" fillId="0" borderId="0" xfId="1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12" fillId="0" borderId="7" xfId="0" applyFont="1" applyBorder="1" applyAlignment="1">
      <alignment horizontal="center" wrapText="1"/>
    </xf>
    <xf numFmtId="44" fontId="2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3" fontId="3" fillId="0" borderId="1" xfId="0" applyNumberFormat="1" applyFont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7" fontId="3" fillId="0" borderId="0" xfId="1" applyNumberFormat="1" applyFont="1" applyFill="1" applyBorder="1" applyAlignment="1">
      <alignment horizontal="center"/>
    </xf>
    <xf numFmtId="44" fontId="3" fillId="0" borderId="0" xfId="1" applyFont="1" applyFill="1" applyBorder="1" applyAlignment="1">
      <alignment horizontal="center"/>
    </xf>
    <xf numFmtId="44" fontId="3" fillId="0" borderId="0" xfId="1" applyFont="1" applyFill="1" applyBorder="1"/>
    <xf numFmtId="0" fontId="3" fillId="0" borderId="1" xfId="0" quotePrefix="1" applyFont="1" applyBorder="1" applyAlignment="1">
      <alignment horizontal="center" wrapText="1"/>
    </xf>
    <xf numFmtId="0" fontId="13" fillId="0" borderId="0" xfId="0" applyFont="1"/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3" borderId="1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8"/>
  <sheetViews>
    <sheetView tabSelected="1" zoomScale="120" zoomScaleNormal="120" workbookViewId="0">
      <selection activeCell="E124" sqref="E124"/>
    </sheetView>
  </sheetViews>
  <sheetFormatPr defaultColWidth="9.140625" defaultRowHeight="16.5" x14ac:dyDescent="0.3"/>
  <cols>
    <col min="1" max="1" width="46.42578125" style="2" customWidth="1"/>
    <col min="2" max="2" width="42.42578125" style="2" customWidth="1"/>
    <col min="3" max="3" width="15.42578125" style="47" customWidth="1"/>
    <col min="4" max="4" width="13.42578125" style="47" customWidth="1"/>
    <col min="5" max="5" width="9.5703125" style="47" customWidth="1"/>
    <col min="6" max="6" width="8.140625" style="47" customWidth="1"/>
    <col min="7" max="7" width="8" style="47" customWidth="1"/>
    <col min="8" max="8" width="14.140625" style="47" hidden="1" customWidth="1"/>
    <col min="9" max="10" width="16.42578125" style="48" hidden="1" customWidth="1"/>
    <col min="11" max="15" width="14.5703125" style="48" hidden="1" customWidth="1"/>
    <col min="16" max="16" width="15.140625" style="48" hidden="1" customWidth="1"/>
    <col min="17" max="27" width="16.42578125" style="48" hidden="1" customWidth="1"/>
    <col min="28" max="28" width="13.85546875" style="48" hidden="1" customWidth="1"/>
    <col min="29" max="29" width="16.42578125" style="48" hidden="1" customWidth="1"/>
    <col min="30" max="30" width="16.42578125" style="48" customWidth="1"/>
    <col min="31" max="31" width="13.85546875" style="46" hidden="1" customWidth="1"/>
    <col min="32" max="32" width="13.28515625" style="2" bestFit="1" customWidth="1"/>
    <col min="33" max="16384" width="9.140625" style="2"/>
  </cols>
  <sheetData>
    <row r="1" spans="1:31" x14ac:dyDescent="0.3">
      <c r="A1" s="2" t="s">
        <v>11</v>
      </c>
      <c r="B1" s="74" t="s">
        <v>10</v>
      </c>
      <c r="C1" s="75"/>
      <c r="D1" s="75"/>
      <c r="E1" s="75"/>
      <c r="F1" s="75"/>
      <c r="G1" s="75"/>
      <c r="H1" s="7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1" x14ac:dyDescent="0.3">
      <c r="B2" s="44"/>
      <c r="C2" s="44"/>
      <c r="D2" s="44"/>
    </row>
    <row r="3" spans="1:31" ht="20.25" x14ac:dyDescent="0.3">
      <c r="A3" s="61" t="s">
        <v>12</v>
      </c>
      <c r="B3" s="44" t="s">
        <v>7</v>
      </c>
    </row>
    <row r="4" spans="1:31" ht="17.25" thickBot="1" x14ac:dyDescent="0.35">
      <c r="A4" s="12"/>
      <c r="B4" s="49"/>
    </row>
    <row r="5" spans="1:31" ht="45" x14ac:dyDescent="0.3">
      <c r="A5" s="27"/>
      <c r="B5" s="28" t="s">
        <v>2</v>
      </c>
      <c r="C5" s="28" t="s">
        <v>3</v>
      </c>
      <c r="D5" s="28" t="s">
        <v>4</v>
      </c>
      <c r="E5" s="28" t="s">
        <v>5</v>
      </c>
      <c r="F5" s="28" t="s">
        <v>1</v>
      </c>
      <c r="G5" s="29" t="s">
        <v>31</v>
      </c>
      <c r="H5" s="30" t="s">
        <v>46</v>
      </c>
      <c r="I5" s="29" t="s">
        <v>47</v>
      </c>
      <c r="J5" s="29" t="s">
        <v>58</v>
      </c>
      <c r="K5" s="29" t="s">
        <v>62</v>
      </c>
      <c r="L5" s="29" t="s">
        <v>71</v>
      </c>
      <c r="M5" s="29" t="s">
        <v>72</v>
      </c>
      <c r="N5" s="29" t="s">
        <v>77</v>
      </c>
      <c r="O5" s="29" t="s">
        <v>90</v>
      </c>
      <c r="P5" s="29" t="s">
        <v>91</v>
      </c>
      <c r="Q5" s="29" t="s">
        <v>99</v>
      </c>
      <c r="R5" s="29" t="s">
        <v>102</v>
      </c>
      <c r="S5" s="29" t="s">
        <v>107</v>
      </c>
      <c r="T5" s="29" t="s">
        <v>116</v>
      </c>
      <c r="U5" s="29" t="s">
        <v>122</v>
      </c>
      <c r="V5" s="29" t="s">
        <v>125</v>
      </c>
      <c r="W5" s="29" t="s">
        <v>132</v>
      </c>
      <c r="X5" s="29" t="s">
        <v>142</v>
      </c>
      <c r="Y5" s="29" t="s">
        <v>153</v>
      </c>
      <c r="Z5" s="29" t="s">
        <v>154</v>
      </c>
      <c r="AA5" s="29" t="s">
        <v>156</v>
      </c>
      <c r="AB5" s="29" t="s">
        <v>162</v>
      </c>
      <c r="AC5" s="29" t="s">
        <v>168</v>
      </c>
      <c r="AD5" s="29" t="s">
        <v>171</v>
      </c>
      <c r="AE5" s="31" t="s">
        <v>6</v>
      </c>
    </row>
    <row r="6" spans="1:31" hidden="1" x14ac:dyDescent="0.3">
      <c r="A6" s="1" t="s">
        <v>8</v>
      </c>
      <c r="B6" s="1"/>
      <c r="C6" s="1"/>
      <c r="D6" s="1"/>
      <c r="E6" s="1"/>
      <c r="F6" s="1"/>
      <c r="G6" s="1"/>
      <c r="H6" s="1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32"/>
    </row>
    <row r="7" spans="1:31" hidden="1" x14ac:dyDescent="0.3">
      <c r="A7" s="7" t="s">
        <v>57</v>
      </c>
      <c r="B7" s="1"/>
      <c r="C7" s="1"/>
      <c r="D7" s="1"/>
      <c r="E7" s="1"/>
      <c r="F7" s="1"/>
      <c r="G7" s="36"/>
      <c r="H7" s="1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32"/>
    </row>
    <row r="8" spans="1:31" hidden="1" x14ac:dyDescent="0.3">
      <c r="A8" s="25" t="s">
        <v>51</v>
      </c>
      <c r="B8" s="16" t="s">
        <v>52</v>
      </c>
      <c r="C8" s="37" t="s">
        <v>53</v>
      </c>
      <c r="D8" s="6" t="s">
        <v>15</v>
      </c>
      <c r="E8" s="6">
        <v>6501</v>
      </c>
      <c r="F8" s="8">
        <v>17.259</v>
      </c>
      <c r="G8" s="36" t="s">
        <v>32</v>
      </c>
      <c r="H8" s="33"/>
      <c r="I8" s="33">
        <f>2594069-1</f>
        <v>2594068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>
        <v>-650361.72250000003</v>
      </c>
      <c r="AD8" s="33"/>
      <c r="AE8" s="32">
        <f>SUM(H8:AC8)</f>
        <v>1943706.2774999999</v>
      </c>
    </row>
    <row r="9" spans="1:31" ht="15" hidden="1" customHeight="1" x14ac:dyDescent="0.3">
      <c r="A9" s="25" t="s">
        <v>51</v>
      </c>
      <c r="B9" s="8" t="s">
        <v>54</v>
      </c>
      <c r="C9" s="37" t="s">
        <v>53</v>
      </c>
      <c r="D9" s="6" t="s">
        <v>15</v>
      </c>
      <c r="E9" s="6">
        <v>6501</v>
      </c>
      <c r="F9" s="8">
        <v>17.259</v>
      </c>
      <c r="G9" s="36" t="s">
        <v>32</v>
      </c>
      <c r="H9" s="33"/>
      <c r="I9" s="33">
        <v>1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>
        <v>650361.72250000015</v>
      </c>
      <c r="AD9" s="33"/>
      <c r="AE9" s="32">
        <f t="shared" ref="AE9:AE64" si="0">SUM(H9:AC9)</f>
        <v>650362.72250000015</v>
      </c>
    </row>
    <row r="10" spans="1:31" hidden="1" x14ac:dyDescent="0.3">
      <c r="A10" s="11" t="s">
        <v>22</v>
      </c>
      <c r="B10" s="16" t="s">
        <v>52</v>
      </c>
      <c r="C10" s="7" t="s">
        <v>87</v>
      </c>
      <c r="D10" s="7" t="s">
        <v>16</v>
      </c>
      <c r="E10" s="7">
        <v>6502</v>
      </c>
      <c r="F10" s="7">
        <v>17.257999999999999</v>
      </c>
      <c r="G10" s="36" t="s">
        <v>32</v>
      </c>
      <c r="H10" s="33"/>
      <c r="I10" s="33"/>
      <c r="J10" s="33"/>
      <c r="K10" s="33"/>
      <c r="L10" s="33"/>
      <c r="M10" s="33"/>
      <c r="N10" s="33"/>
      <c r="O10" s="33">
        <f>390254-1</f>
        <v>390253</v>
      </c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2">
        <f t="shared" si="0"/>
        <v>390253</v>
      </c>
    </row>
    <row r="11" spans="1:31" hidden="1" x14ac:dyDescent="0.3">
      <c r="A11" s="11" t="s">
        <v>22</v>
      </c>
      <c r="B11" s="8" t="s">
        <v>54</v>
      </c>
      <c r="C11" s="7" t="s">
        <v>87</v>
      </c>
      <c r="D11" s="7" t="s">
        <v>16</v>
      </c>
      <c r="E11" s="7">
        <v>6502</v>
      </c>
      <c r="F11" s="7">
        <v>17.257999999999999</v>
      </c>
      <c r="G11" s="36" t="s">
        <v>32</v>
      </c>
      <c r="H11" s="33"/>
      <c r="I11" s="33"/>
      <c r="J11" s="33"/>
      <c r="K11" s="33"/>
      <c r="L11" s="33"/>
      <c r="M11" s="33"/>
      <c r="N11" s="33"/>
      <c r="O11" s="33">
        <v>1</v>
      </c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2">
        <f t="shared" si="0"/>
        <v>1</v>
      </c>
    </row>
    <row r="12" spans="1:31" hidden="1" x14ac:dyDescent="0.3">
      <c r="A12" s="11"/>
      <c r="B12" s="8"/>
      <c r="C12" s="7"/>
      <c r="D12" s="7"/>
      <c r="E12" s="7"/>
      <c r="F12" s="7"/>
      <c r="G12" s="3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2">
        <f t="shared" si="0"/>
        <v>0</v>
      </c>
    </row>
    <row r="13" spans="1:31" hidden="1" x14ac:dyDescent="0.3">
      <c r="A13" s="11"/>
      <c r="B13" s="8"/>
      <c r="C13" s="7"/>
      <c r="D13" s="7"/>
      <c r="E13" s="7"/>
      <c r="F13" s="7"/>
      <c r="G13" s="36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2">
        <f t="shared" si="0"/>
        <v>0</v>
      </c>
    </row>
    <row r="14" spans="1:31" hidden="1" x14ac:dyDescent="0.3">
      <c r="A14" s="11"/>
      <c r="B14" s="8"/>
      <c r="C14" s="7"/>
      <c r="D14" s="7"/>
      <c r="E14" s="7"/>
      <c r="F14" s="7"/>
      <c r="G14" s="3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2">
        <f t="shared" si="0"/>
        <v>0</v>
      </c>
    </row>
    <row r="15" spans="1:31" hidden="1" x14ac:dyDescent="0.3">
      <c r="A15" s="11"/>
      <c r="B15" s="8"/>
      <c r="C15" s="7"/>
      <c r="D15" s="7"/>
      <c r="E15" s="7"/>
      <c r="F15" s="7"/>
      <c r="G15" s="36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2">
        <f t="shared" si="0"/>
        <v>0</v>
      </c>
    </row>
    <row r="16" spans="1:31" hidden="1" x14ac:dyDescent="0.3">
      <c r="A16" s="11"/>
      <c r="B16" s="8"/>
      <c r="C16" s="17"/>
      <c r="D16" s="7"/>
      <c r="E16" s="8"/>
      <c r="F16" s="7"/>
      <c r="G16" s="36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2">
        <f t="shared" si="0"/>
        <v>0</v>
      </c>
    </row>
    <row r="17" spans="1:31" hidden="1" x14ac:dyDescent="0.3">
      <c r="A17" s="11" t="s">
        <v>26</v>
      </c>
      <c r="B17" s="16" t="s">
        <v>52</v>
      </c>
      <c r="C17" s="37" t="s">
        <v>59</v>
      </c>
      <c r="D17" s="7" t="s">
        <v>17</v>
      </c>
      <c r="E17" s="7">
        <v>6503</v>
      </c>
      <c r="F17" s="7">
        <v>17.277999999999999</v>
      </c>
      <c r="G17" s="36" t="s">
        <v>32</v>
      </c>
      <c r="H17" s="33"/>
      <c r="I17" s="33"/>
      <c r="J17" s="33">
        <f>246148-1</f>
        <v>246147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2">
        <f t="shared" si="0"/>
        <v>246147</v>
      </c>
    </row>
    <row r="18" spans="1:31" hidden="1" x14ac:dyDescent="0.3">
      <c r="A18" s="11" t="s">
        <v>26</v>
      </c>
      <c r="B18" s="8" t="s">
        <v>54</v>
      </c>
      <c r="C18" s="37" t="s">
        <v>59</v>
      </c>
      <c r="D18" s="7" t="s">
        <v>17</v>
      </c>
      <c r="E18" s="7">
        <v>6503</v>
      </c>
      <c r="F18" s="7">
        <v>17.277999999999999</v>
      </c>
      <c r="G18" s="36" t="s">
        <v>32</v>
      </c>
      <c r="H18" s="33"/>
      <c r="I18" s="33"/>
      <c r="J18" s="33">
        <v>1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2">
        <f t="shared" si="0"/>
        <v>1</v>
      </c>
    </row>
    <row r="19" spans="1:31" hidden="1" x14ac:dyDescent="0.3">
      <c r="A19" s="11" t="s">
        <v>22</v>
      </c>
      <c r="B19" s="60" t="s">
        <v>52</v>
      </c>
      <c r="C19" s="7" t="s">
        <v>103</v>
      </c>
      <c r="D19" s="7" t="s">
        <v>16</v>
      </c>
      <c r="E19" s="7">
        <v>6502</v>
      </c>
      <c r="F19" s="7">
        <v>17.257999999999999</v>
      </c>
      <c r="G19" s="50" t="s">
        <v>32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>
        <f>727878-1</f>
        <v>727877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>
        <v>-126531.37</v>
      </c>
      <c r="AD19" s="33"/>
      <c r="AE19" s="32">
        <f t="shared" si="0"/>
        <v>601345.63</v>
      </c>
    </row>
    <row r="20" spans="1:31" hidden="1" x14ac:dyDescent="0.3">
      <c r="A20" s="11" t="s">
        <v>22</v>
      </c>
      <c r="B20" s="8" t="s">
        <v>54</v>
      </c>
      <c r="C20" s="7" t="s">
        <v>103</v>
      </c>
      <c r="D20" s="7" t="s">
        <v>16</v>
      </c>
      <c r="E20" s="7">
        <v>6502</v>
      </c>
      <c r="F20" s="7">
        <v>17.257999999999999</v>
      </c>
      <c r="G20" s="50" t="s">
        <v>32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>
        <v>1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>
        <v>126531.37</v>
      </c>
      <c r="AD20" s="33"/>
      <c r="AE20" s="32">
        <f t="shared" si="0"/>
        <v>126532.37</v>
      </c>
    </row>
    <row r="21" spans="1:31" hidden="1" x14ac:dyDescent="0.3">
      <c r="A21" s="14" t="s">
        <v>26</v>
      </c>
      <c r="B21" s="60" t="s">
        <v>52</v>
      </c>
      <c r="C21" s="37" t="s">
        <v>104</v>
      </c>
      <c r="D21" s="7" t="s">
        <v>17</v>
      </c>
      <c r="E21" s="7">
        <v>6503</v>
      </c>
      <c r="F21" s="7">
        <v>17.277999999999999</v>
      </c>
      <c r="G21" s="50" t="s">
        <v>32</v>
      </c>
      <c r="H21" s="1"/>
      <c r="I21" s="40"/>
      <c r="J21" s="40"/>
      <c r="K21" s="40"/>
      <c r="L21" s="40"/>
      <c r="M21" s="40"/>
      <c r="N21" s="40"/>
      <c r="O21" s="40"/>
      <c r="P21" s="40"/>
      <c r="Q21" s="40"/>
      <c r="R21" s="40">
        <f>397026-1</f>
        <v>397025</v>
      </c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32">
        <f t="shared" si="0"/>
        <v>397025</v>
      </c>
    </row>
    <row r="22" spans="1:31" hidden="1" x14ac:dyDescent="0.3">
      <c r="A22" s="14" t="s">
        <v>26</v>
      </c>
      <c r="B22" s="8" t="s">
        <v>54</v>
      </c>
      <c r="C22" s="37" t="s">
        <v>104</v>
      </c>
      <c r="D22" s="7" t="s">
        <v>17</v>
      </c>
      <c r="E22" s="7">
        <v>6503</v>
      </c>
      <c r="F22" s="7">
        <v>17.277999999999999</v>
      </c>
      <c r="G22" s="50" t="s">
        <v>32</v>
      </c>
      <c r="H22" s="1"/>
      <c r="I22" s="40"/>
      <c r="J22" s="40"/>
      <c r="K22" s="40"/>
      <c r="L22" s="40"/>
      <c r="M22" s="40"/>
      <c r="N22" s="40"/>
      <c r="O22" s="40"/>
      <c r="P22" s="40"/>
      <c r="Q22" s="40"/>
      <c r="R22" s="40">
        <v>1</v>
      </c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32">
        <f t="shared" si="0"/>
        <v>1</v>
      </c>
    </row>
    <row r="23" spans="1:31" hidden="1" x14ac:dyDescent="0.3">
      <c r="A23" s="11"/>
      <c r="B23" s="8"/>
      <c r="C23" s="21"/>
      <c r="D23" s="7"/>
      <c r="E23" s="21"/>
      <c r="F23" s="7"/>
      <c r="G23" s="7"/>
      <c r="H23" s="1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32">
        <f t="shared" si="0"/>
        <v>0</v>
      </c>
    </row>
    <row r="24" spans="1:31" hidden="1" x14ac:dyDescent="0.3">
      <c r="A24" s="14" t="s">
        <v>78</v>
      </c>
      <c r="B24" s="8" t="s">
        <v>79</v>
      </c>
      <c r="C24" s="7" t="s">
        <v>80</v>
      </c>
      <c r="D24" s="7" t="s">
        <v>17</v>
      </c>
      <c r="E24" s="7">
        <v>6407</v>
      </c>
      <c r="F24" s="7">
        <v>17.277999999999999</v>
      </c>
      <c r="G24" s="50" t="s">
        <v>32</v>
      </c>
      <c r="H24" s="1"/>
      <c r="I24" s="40"/>
      <c r="J24" s="40"/>
      <c r="K24" s="40"/>
      <c r="L24" s="40"/>
      <c r="M24" s="40"/>
      <c r="N24" s="40">
        <v>69999</v>
      </c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32">
        <f t="shared" si="0"/>
        <v>69999</v>
      </c>
    </row>
    <row r="25" spans="1:31" ht="15.75" hidden="1" customHeight="1" x14ac:dyDescent="0.3">
      <c r="A25" s="14" t="s">
        <v>78</v>
      </c>
      <c r="B25" s="8" t="s">
        <v>54</v>
      </c>
      <c r="C25" s="7" t="s">
        <v>80</v>
      </c>
      <c r="D25" s="7" t="s">
        <v>17</v>
      </c>
      <c r="E25" s="7">
        <v>6407</v>
      </c>
      <c r="F25" s="7">
        <v>17.277999999999999</v>
      </c>
      <c r="G25" s="50" t="s">
        <v>32</v>
      </c>
      <c r="H25" s="1"/>
      <c r="I25" s="40"/>
      <c r="J25" s="40"/>
      <c r="K25" s="40"/>
      <c r="L25" s="40"/>
      <c r="M25" s="40"/>
      <c r="N25" s="40">
        <v>1</v>
      </c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32">
        <f t="shared" si="0"/>
        <v>1</v>
      </c>
    </row>
    <row r="26" spans="1:31" ht="15.75" hidden="1" customHeight="1" x14ac:dyDescent="0.3">
      <c r="A26" s="11"/>
      <c r="B26" s="8"/>
      <c r="C26" s="1"/>
      <c r="D26" s="1"/>
      <c r="E26" s="1"/>
      <c r="F26" s="1"/>
      <c r="G26" s="1"/>
      <c r="H26" s="1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32">
        <f t="shared" si="0"/>
        <v>0</v>
      </c>
    </row>
    <row r="27" spans="1:31" ht="15.75" hidden="1" customHeight="1" x14ac:dyDescent="0.3">
      <c r="A27" s="1" t="s">
        <v>8</v>
      </c>
      <c r="B27" s="3"/>
      <c r="C27" s="4"/>
      <c r="D27" s="4"/>
      <c r="E27" s="5"/>
      <c r="F27" s="6"/>
      <c r="G27" s="6"/>
      <c r="H27" s="6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32">
        <f t="shared" si="0"/>
        <v>0</v>
      </c>
    </row>
    <row r="28" spans="1:31" ht="15.75" hidden="1" customHeight="1" x14ac:dyDescent="0.3">
      <c r="A28" s="7" t="s">
        <v>73</v>
      </c>
      <c r="B28" s="3"/>
      <c r="C28" s="4"/>
      <c r="D28" s="4"/>
      <c r="E28" s="5"/>
      <c r="F28" s="6"/>
      <c r="G28" s="6"/>
      <c r="H28" s="7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32">
        <f t="shared" si="0"/>
        <v>0</v>
      </c>
    </row>
    <row r="29" spans="1:31" ht="15.6" hidden="1" customHeight="1" x14ac:dyDescent="0.3">
      <c r="A29" s="11"/>
      <c r="B29" s="8"/>
      <c r="C29" s="7"/>
      <c r="D29" s="7"/>
      <c r="E29" s="7"/>
      <c r="F29" s="8"/>
      <c r="G29" s="8"/>
      <c r="H29" s="9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32">
        <f t="shared" si="0"/>
        <v>0</v>
      </c>
    </row>
    <row r="30" spans="1:31" ht="15.75" hidden="1" customHeight="1" x14ac:dyDescent="0.3">
      <c r="A30" s="19" t="s">
        <v>13</v>
      </c>
      <c r="B30" s="8" t="s">
        <v>52</v>
      </c>
      <c r="C30" s="20" t="s">
        <v>74</v>
      </c>
      <c r="D30" s="26" t="s">
        <v>27</v>
      </c>
      <c r="E30" s="34" t="s">
        <v>28</v>
      </c>
      <c r="F30" s="7" t="s">
        <v>14</v>
      </c>
      <c r="G30" s="7"/>
      <c r="H30" s="10"/>
      <c r="I30" s="39"/>
      <c r="J30" s="39"/>
      <c r="K30" s="39"/>
      <c r="L30" s="39"/>
      <c r="M30" s="39">
        <v>95000</v>
      </c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2">
        <f t="shared" si="0"/>
        <v>95000</v>
      </c>
    </row>
    <row r="31" spans="1:31" ht="15.75" hidden="1" customHeight="1" thickBot="1" x14ac:dyDescent="0.35">
      <c r="A31" s="19" t="s">
        <v>18</v>
      </c>
      <c r="B31" s="16" t="s">
        <v>52</v>
      </c>
      <c r="C31" s="43" t="s">
        <v>93</v>
      </c>
      <c r="D31" s="26" t="s">
        <v>29</v>
      </c>
      <c r="E31" s="26" t="s">
        <v>30</v>
      </c>
      <c r="F31" s="8" t="s">
        <v>14</v>
      </c>
      <c r="G31" s="8"/>
      <c r="H31" s="9"/>
      <c r="I31" s="42"/>
      <c r="J31" s="42"/>
      <c r="K31" s="42"/>
      <c r="L31" s="42"/>
      <c r="M31" s="42"/>
      <c r="N31" s="42"/>
      <c r="O31" s="42"/>
      <c r="P31" s="42">
        <v>642494</v>
      </c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32">
        <f t="shared" si="0"/>
        <v>642494</v>
      </c>
    </row>
    <row r="32" spans="1:31" ht="15.6" hidden="1" customHeight="1" thickTop="1" x14ac:dyDescent="0.3">
      <c r="A32" s="19"/>
      <c r="B32" s="8"/>
      <c r="C32" s="7"/>
      <c r="D32" s="7"/>
      <c r="E32" s="7"/>
      <c r="F32" s="8"/>
      <c r="G32" s="8"/>
      <c r="H32" s="9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32">
        <f t="shared" si="0"/>
        <v>0</v>
      </c>
    </row>
    <row r="33" spans="1:32" ht="15.75" hidden="1" customHeight="1" x14ac:dyDescent="0.3">
      <c r="A33" s="19"/>
      <c r="B33" s="8"/>
      <c r="C33" s="13"/>
      <c r="D33" s="13"/>
      <c r="E33" s="13"/>
      <c r="F33" s="8"/>
      <c r="G33" s="8"/>
      <c r="H33" s="9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32">
        <f t="shared" si="0"/>
        <v>0</v>
      </c>
    </row>
    <row r="34" spans="1:32" ht="15.75" hidden="1" customHeight="1" x14ac:dyDescent="0.3">
      <c r="A34" s="11"/>
      <c r="B34" s="8"/>
      <c r="C34" s="7"/>
      <c r="D34" s="7"/>
      <c r="E34" s="7"/>
      <c r="F34" s="8"/>
      <c r="G34" s="8"/>
      <c r="H34" s="9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32">
        <f t="shared" si="0"/>
        <v>0</v>
      </c>
    </row>
    <row r="35" spans="1:32" s="12" customFormat="1" ht="15.75" hidden="1" customHeight="1" x14ac:dyDescent="0.3">
      <c r="A35" s="1" t="s">
        <v>8</v>
      </c>
      <c r="B35" s="3"/>
      <c r="C35" s="6"/>
      <c r="D35" s="6"/>
      <c r="E35" s="3"/>
      <c r="F35" s="3"/>
      <c r="G35" s="3"/>
      <c r="H35" s="9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32">
        <f t="shared" si="0"/>
        <v>0</v>
      </c>
    </row>
    <row r="36" spans="1:32" ht="15.75" hidden="1" customHeight="1" x14ac:dyDescent="0.3">
      <c r="A36" s="7" t="s">
        <v>33</v>
      </c>
      <c r="B36" s="3"/>
      <c r="C36" s="6"/>
      <c r="D36" s="6"/>
      <c r="E36" s="3"/>
      <c r="F36" s="3"/>
      <c r="G36" s="3"/>
      <c r="H36" s="9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32">
        <f t="shared" si="0"/>
        <v>0</v>
      </c>
    </row>
    <row r="37" spans="1:32" s="12" customFormat="1" ht="15.75" hidden="1" customHeight="1" x14ac:dyDescent="0.3">
      <c r="A37" s="14"/>
      <c r="B37" s="8"/>
      <c r="C37" s="7" t="s">
        <v>36</v>
      </c>
      <c r="D37" s="21" t="s">
        <v>37</v>
      </c>
      <c r="E37" s="21" t="s">
        <v>38</v>
      </c>
      <c r="F37" s="7">
        <v>17.245000000000001</v>
      </c>
      <c r="G37" s="37" t="s">
        <v>34</v>
      </c>
      <c r="H37" s="9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32">
        <f t="shared" si="0"/>
        <v>0</v>
      </c>
    </row>
    <row r="38" spans="1:32" s="12" customFormat="1" hidden="1" x14ac:dyDescent="0.3">
      <c r="A38" s="14"/>
      <c r="B38" s="8"/>
      <c r="C38" s="7" t="s">
        <v>36</v>
      </c>
      <c r="D38" s="21" t="s">
        <v>37</v>
      </c>
      <c r="E38" s="21" t="s">
        <v>38</v>
      </c>
      <c r="F38" s="7">
        <v>17.245000000000001</v>
      </c>
      <c r="G38" s="37" t="s">
        <v>34</v>
      </c>
      <c r="H38" s="9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32">
        <f t="shared" si="0"/>
        <v>0</v>
      </c>
    </row>
    <row r="39" spans="1:32" hidden="1" x14ac:dyDescent="0.3">
      <c r="A39" s="11"/>
      <c r="B39" s="8"/>
      <c r="C39" s="7"/>
      <c r="D39" s="7"/>
      <c r="E39" s="7"/>
      <c r="F39" s="7"/>
      <c r="G39" s="7"/>
      <c r="H39" s="9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32">
        <f t="shared" si="0"/>
        <v>0</v>
      </c>
    </row>
    <row r="40" spans="1:32" hidden="1" x14ac:dyDescent="0.3">
      <c r="A40" s="18"/>
      <c r="B40" s="8"/>
      <c r="C40" s="7"/>
      <c r="D40" s="7"/>
      <c r="E40" s="7"/>
      <c r="F40" s="7"/>
      <c r="G40" s="7"/>
      <c r="H40" s="9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32">
        <f t="shared" si="0"/>
        <v>0</v>
      </c>
    </row>
    <row r="41" spans="1:32" hidden="1" x14ac:dyDescent="0.3">
      <c r="A41" s="18"/>
      <c r="B41" s="8"/>
      <c r="C41" s="7"/>
      <c r="D41" s="7"/>
      <c r="E41" s="7"/>
      <c r="F41" s="7"/>
      <c r="G41" s="7"/>
      <c r="H41" s="9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32">
        <f t="shared" si="0"/>
        <v>0</v>
      </c>
    </row>
    <row r="42" spans="1:32" hidden="1" x14ac:dyDescent="0.3">
      <c r="A42" s="18"/>
      <c r="B42" s="8"/>
      <c r="C42" s="7"/>
      <c r="D42" s="7"/>
      <c r="E42" s="7"/>
      <c r="F42" s="7"/>
      <c r="G42" s="7"/>
      <c r="H42" s="9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32">
        <f t="shared" si="0"/>
        <v>0</v>
      </c>
      <c r="AF42" s="51"/>
    </row>
    <row r="43" spans="1:32" hidden="1" x14ac:dyDescent="0.3">
      <c r="A43" s="11"/>
      <c r="B43" s="8"/>
      <c r="C43" s="13"/>
      <c r="D43" s="13"/>
      <c r="E43" s="15"/>
      <c r="F43" s="7"/>
      <c r="G43" s="7"/>
      <c r="H43" s="9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32">
        <f t="shared" si="0"/>
        <v>0</v>
      </c>
    </row>
    <row r="44" spans="1:32" hidden="1" x14ac:dyDescent="0.3">
      <c r="A44" s="52"/>
      <c r="B44" s="3"/>
      <c r="C44" s="4"/>
      <c r="D44" s="4"/>
      <c r="E44" s="5"/>
      <c r="F44" s="6"/>
      <c r="G44" s="6"/>
      <c r="H44" s="9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32">
        <f t="shared" si="0"/>
        <v>0</v>
      </c>
    </row>
    <row r="45" spans="1:32" hidden="1" x14ac:dyDescent="0.3">
      <c r="A45" s="1" t="s">
        <v>8</v>
      </c>
      <c r="B45" s="3"/>
      <c r="C45" s="4"/>
      <c r="D45" s="4"/>
      <c r="E45" s="5"/>
      <c r="F45" s="6"/>
      <c r="G45" s="6"/>
      <c r="H45" s="9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32">
        <f t="shared" si="0"/>
        <v>0</v>
      </c>
    </row>
    <row r="46" spans="1:32" hidden="1" x14ac:dyDescent="0.3">
      <c r="A46" s="7" t="s">
        <v>63</v>
      </c>
      <c r="B46" s="3"/>
      <c r="C46" s="4"/>
      <c r="D46" s="4"/>
      <c r="E46" s="5"/>
      <c r="F46" s="6"/>
      <c r="G46" s="6"/>
      <c r="H46" s="9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32">
        <f t="shared" si="0"/>
        <v>0</v>
      </c>
    </row>
    <row r="47" spans="1:32" s="12" customFormat="1" ht="15" hidden="1" x14ac:dyDescent="0.25">
      <c r="A47" s="24" t="s">
        <v>64</v>
      </c>
      <c r="B47" s="16" t="s">
        <v>52</v>
      </c>
      <c r="C47" s="7" t="s">
        <v>65</v>
      </c>
      <c r="D47" s="7" t="s">
        <v>24</v>
      </c>
      <c r="E47" s="7" t="s">
        <v>25</v>
      </c>
      <c r="F47" s="7">
        <v>17.225000000000001</v>
      </c>
      <c r="G47" s="50" t="s">
        <v>45</v>
      </c>
      <c r="H47" s="9"/>
      <c r="I47" s="42"/>
      <c r="J47" s="42"/>
      <c r="K47" s="42">
        <f>559375.129319949-1</f>
        <v>559374.12931994896</v>
      </c>
      <c r="L47" s="42"/>
      <c r="M47" s="42"/>
      <c r="N47" s="42"/>
      <c r="O47" s="42"/>
      <c r="P47" s="42"/>
      <c r="Q47" s="42"/>
      <c r="R47" s="42"/>
      <c r="S47" s="42"/>
      <c r="T47" s="42"/>
      <c r="U47" s="42">
        <v>181500</v>
      </c>
      <c r="V47" s="42"/>
      <c r="W47" s="42"/>
      <c r="X47" s="42"/>
      <c r="Y47" s="42"/>
      <c r="Z47" s="42">
        <v>51857.715625000004</v>
      </c>
      <c r="AA47" s="42"/>
      <c r="AB47" s="42"/>
      <c r="AC47" s="42">
        <v>-233357.84</v>
      </c>
      <c r="AD47" s="42"/>
      <c r="AE47" s="32">
        <f t="shared" si="0"/>
        <v>559374.00494494895</v>
      </c>
    </row>
    <row r="48" spans="1:32" s="12" customFormat="1" ht="15" hidden="1" x14ac:dyDescent="0.25">
      <c r="A48" s="24" t="s">
        <v>64</v>
      </c>
      <c r="B48" s="8" t="s">
        <v>66</v>
      </c>
      <c r="C48" s="7" t="s">
        <v>65</v>
      </c>
      <c r="D48" s="7" t="s">
        <v>24</v>
      </c>
      <c r="E48" s="7" t="s">
        <v>25</v>
      </c>
      <c r="F48" s="7">
        <v>17.225000000000001</v>
      </c>
      <c r="G48" s="50" t="s">
        <v>45</v>
      </c>
      <c r="H48" s="9"/>
      <c r="I48" s="42"/>
      <c r="J48" s="42"/>
      <c r="K48" s="42">
        <v>1</v>
      </c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>
        <v>233357.83999999997</v>
      </c>
      <c r="AD48" s="42"/>
      <c r="AE48" s="32">
        <f t="shared" si="0"/>
        <v>233358.83999999997</v>
      </c>
    </row>
    <row r="49" spans="1:31" hidden="1" x14ac:dyDescent="0.3">
      <c r="A49" s="11"/>
      <c r="B49" s="8"/>
      <c r="C49" s="7"/>
      <c r="D49" s="7"/>
      <c r="E49" s="7"/>
      <c r="F49" s="7"/>
      <c r="G49" s="7"/>
      <c r="H49" s="10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2">
        <f t="shared" si="0"/>
        <v>0</v>
      </c>
    </row>
    <row r="50" spans="1:31" s="12" customFormat="1" x14ac:dyDescent="0.3">
      <c r="A50" s="53"/>
      <c r="B50" s="3"/>
      <c r="C50" s="6"/>
      <c r="D50" s="6"/>
      <c r="E50" s="6"/>
      <c r="F50" s="4"/>
      <c r="G50" s="4"/>
      <c r="H50" s="10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2">
        <f t="shared" si="0"/>
        <v>0</v>
      </c>
    </row>
    <row r="51" spans="1:31" s="12" customFormat="1" x14ac:dyDescent="0.3">
      <c r="A51" s="1" t="s">
        <v>8</v>
      </c>
      <c r="B51" s="3"/>
      <c r="C51" s="6"/>
      <c r="D51" s="6"/>
      <c r="E51" s="6"/>
      <c r="F51" s="4"/>
      <c r="G51" s="4"/>
      <c r="H51" s="10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2">
        <f t="shared" si="0"/>
        <v>0</v>
      </c>
    </row>
    <row r="52" spans="1:31" s="12" customFormat="1" x14ac:dyDescent="0.3">
      <c r="A52" s="7" t="s">
        <v>174</v>
      </c>
      <c r="B52" s="3"/>
      <c r="C52" s="6"/>
      <c r="D52" s="6"/>
      <c r="E52" s="6"/>
      <c r="F52" s="4"/>
      <c r="G52" s="4"/>
      <c r="H52" s="10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2">
        <f t="shared" si="0"/>
        <v>0</v>
      </c>
    </row>
    <row r="53" spans="1:31" s="12" customFormat="1" ht="15" hidden="1" x14ac:dyDescent="0.25">
      <c r="A53" s="14" t="s">
        <v>78</v>
      </c>
      <c r="B53" s="8" t="s">
        <v>79</v>
      </c>
      <c r="C53" s="7" t="s">
        <v>81</v>
      </c>
      <c r="D53" s="7" t="s">
        <v>82</v>
      </c>
      <c r="E53" s="7" t="s">
        <v>83</v>
      </c>
      <c r="F53" s="8">
        <v>17.207000000000001</v>
      </c>
      <c r="G53" s="50" t="s">
        <v>84</v>
      </c>
      <c r="H53" s="10"/>
      <c r="I53" s="39"/>
      <c r="J53" s="39"/>
      <c r="K53" s="39"/>
      <c r="L53" s="39"/>
      <c r="M53" s="39"/>
      <c r="N53" s="39">
        <v>29999</v>
      </c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2">
        <f t="shared" si="0"/>
        <v>29999</v>
      </c>
    </row>
    <row r="54" spans="1:31" s="12" customFormat="1" ht="15" hidden="1" x14ac:dyDescent="0.25">
      <c r="A54" s="14" t="s">
        <v>78</v>
      </c>
      <c r="B54" s="8" t="s">
        <v>54</v>
      </c>
      <c r="C54" s="7" t="s">
        <v>81</v>
      </c>
      <c r="D54" s="7" t="s">
        <v>82</v>
      </c>
      <c r="E54" s="7" t="s">
        <v>83</v>
      </c>
      <c r="F54" s="8">
        <v>17.207000000000001</v>
      </c>
      <c r="G54" s="50" t="s">
        <v>84</v>
      </c>
      <c r="H54" s="10"/>
      <c r="I54" s="39"/>
      <c r="J54" s="39"/>
      <c r="K54" s="39"/>
      <c r="L54" s="39"/>
      <c r="M54" s="39"/>
      <c r="N54" s="39">
        <v>1</v>
      </c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2">
        <f t="shared" si="0"/>
        <v>1</v>
      </c>
    </row>
    <row r="55" spans="1:31" s="12" customFormat="1" hidden="1" x14ac:dyDescent="0.3">
      <c r="A55" s="18" t="s">
        <v>23</v>
      </c>
      <c r="B55" s="8" t="s">
        <v>52</v>
      </c>
      <c r="C55" s="7" t="s">
        <v>98</v>
      </c>
      <c r="D55" s="7" t="s">
        <v>82</v>
      </c>
      <c r="E55" s="7" t="s">
        <v>83</v>
      </c>
      <c r="F55" s="8">
        <v>17.207000000000001</v>
      </c>
      <c r="G55" s="37" t="s">
        <v>35</v>
      </c>
      <c r="H55" s="10"/>
      <c r="I55" s="39"/>
      <c r="J55" s="39"/>
      <c r="K55" s="39"/>
      <c r="L55" s="39"/>
      <c r="M55" s="39"/>
      <c r="N55" s="39"/>
      <c r="O55" s="39"/>
      <c r="P55" s="39"/>
      <c r="Q55" s="39">
        <f>1102737-1</f>
        <v>1102736</v>
      </c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>
        <v>-98002.840000000098</v>
      </c>
      <c r="AD55" s="39"/>
      <c r="AE55" s="32">
        <f t="shared" si="0"/>
        <v>1004733.1599999999</v>
      </c>
    </row>
    <row r="56" spans="1:31" hidden="1" x14ac:dyDescent="0.3">
      <c r="A56" s="18" t="s">
        <v>23</v>
      </c>
      <c r="B56" s="8" t="s">
        <v>54</v>
      </c>
      <c r="C56" s="7" t="s">
        <v>98</v>
      </c>
      <c r="D56" s="7" t="s">
        <v>82</v>
      </c>
      <c r="E56" s="7" t="s">
        <v>83</v>
      </c>
      <c r="F56" s="8">
        <v>17.207000000000001</v>
      </c>
      <c r="G56" s="37" t="s">
        <v>35</v>
      </c>
      <c r="H56" s="10"/>
      <c r="I56" s="39"/>
      <c r="J56" s="39"/>
      <c r="K56" s="39"/>
      <c r="L56" s="39"/>
      <c r="M56" s="39"/>
      <c r="N56" s="39"/>
      <c r="O56" s="39"/>
      <c r="P56" s="39"/>
      <c r="Q56" s="39">
        <v>1</v>
      </c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>
        <v>98002.840000000084</v>
      </c>
      <c r="AD56" s="39"/>
      <c r="AE56" s="32">
        <f t="shared" si="0"/>
        <v>98003.840000000084</v>
      </c>
    </row>
    <row r="57" spans="1:31" hidden="1" x14ac:dyDescent="0.3">
      <c r="A57" s="11" t="s">
        <v>19</v>
      </c>
      <c r="B57" s="8" t="s">
        <v>52</v>
      </c>
      <c r="C57" s="7" t="s">
        <v>98</v>
      </c>
      <c r="D57" s="7" t="s">
        <v>82</v>
      </c>
      <c r="E57" s="7" t="s">
        <v>96</v>
      </c>
      <c r="F57" s="8" t="s">
        <v>97</v>
      </c>
      <c r="G57" s="37" t="s">
        <v>35</v>
      </c>
      <c r="H57" s="10"/>
      <c r="I57" s="39"/>
      <c r="J57" s="39"/>
      <c r="K57" s="39"/>
      <c r="L57" s="39"/>
      <c r="M57" s="39"/>
      <c r="N57" s="39"/>
      <c r="O57" s="39"/>
      <c r="P57" s="39"/>
      <c r="Q57" s="39">
        <f>96843-1</f>
        <v>96842</v>
      </c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2">
        <f t="shared" si="0"/>
        <v>96842</v>
      </c>
    </row>
    <row r="58" spans="1:31" hidden="1" x14ac:dyDescent="0.3">
      <c r="A58" s="11" t="s">
        <v>19</v>
      </c>
      <c r="B58" s="8" t="s">
        <v>54</v>
      </c>
      <c r="C58" s="7" t="s">
        <v>98</v>
      </c>
      <c r="D58" s="7" t="s">
        <v>82</v>
      </c>
      <c r="E58" s="7" t="s">
        <v>96</v>
      </c>
      <c r="F58" s="8" t="s">
        <v>97</v>
      </c>
      <c r="G58" s="37" t="s">
        <v>35</v>
      </c>
      <c r="H58" s="10"/>
      <c r="I58" s="39"/>
      <c r="J58" s="39"/>
      <c r="K58" s="39"/>
      <c r="L58" s="39"/>
      <c r="M58" s="39"/>
      <c r="N58" s="39"/>
      <c r="O58" s="39"/>
      <c r="P58" s="39"/>
      <c r="Q58" s="39">
        <v>1</v>
      </c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2">
        <f t="shared" si="0"/>
        <v>1</v>
      </c>
    </row>
    <row r="59" spans="1:31" hidden="1" x14ac:dyDescent="0.3">
      <c r="A59" s="38" t="s">
        <v>110</v>
      </c>
      <c r="B59" s="8" t="s">
        <v>52</v>
      </c>
      <c r="C59" s="62" t="s">
        <v>111</v>
      </c>
      <c r="D59" s="62" t="s">
        <v>112</v>
      </c>
      <c r="E59" s="7" t="s">
        <v>113</v>
      </c>
      <c r="F59" s="7" t="s">
        <v>14</v>
      </c>
      <c r="G59" s="37"/>
      <c r="H59" s="10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>
        <v>3296.75</v>
      </c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2">
        <f t="shared" si="0"/>
        <v>3296.75</v>
      </c>
    </row>
    <row r="60" spans="1:31" hidden="1" x14ac:dyDescent="0.3">
      <c r="A60" s="38" t="s">
        <v>117</v>
      </c>
      <c r="B60" s="8" t="s">
        <v>52</v>
      </c>
      <c r="C60" s="62" t="s">
        <v>118</v>
      </c>
      <c r="D60" s="62" t="s">
        <v>119</v>
      </c>
      <c r="E60" s="7" t="s">
        <v>120</v>
      </c>
      <c r="F60" s="7" t="s">
        <v>14</v>
      </c>
      <c r="G60" s="37"/>
      <c r="H60" s="10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>
        <v>29982.542640156906</v>
      </c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2">
        <f t="shared" si="0"/>
        <v>29982.542640156906</v>
      </c>
    </row>
    <row r="61" spans="1:31" hidden="1" x14ac:dyDescent="0.3">
      <c r="A61" s="11" t="s">
        <v>121</v>
      </c>
      <c r="B61" s="8" t="s">
        <v>52</v>
      </c>
      <c r="C61" s="63" t="s">
        <v>118</v>
      </c>
      <c r="D61" s="63" t="s">
        <v>119</v>
      </c>
      <c r="E61" s="64" t="s">
        <v>120</v>
      </c>
      <c r="F61" s="64" t="s">
        <v>14</v>
      </c>
      <c r="G61" s="65"/>
      <c r="H61" s="10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>
        <v>29982.542640156906</v>
      </c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2">
        <f t="shared" si="0"/>
        <v>29982.542640156906</v>
      </c>
    </row>
    <row r="62" spans="1:31" hidden="1" x14ac:dyDescent="0.3">
      <c r="A62" s="38" t="s">
        <v>43</v>
      </c>
      <c r="B62" s="8" t="s">
        <v>50</v>
      </c>
      <c r="C62" s="7" t="s">
        <v>44</v>
      </c>
      <c r="D62" s="7" t="s">
        <v>20</v>
      </c>
      <c r="E62" s="7" t="s">
        <v>21</v>
      </c>
      <c r="F62" s="7">
        <v>10.561</v>
      </c>
      <c r="G62" s="8"/>
      <c r="H62" s="39">
        <v>9861.1899999999951</v>
      </c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2">
        <f t="shared" si="0"/>
        <v>9861.1899999999951</v>
      </c>
    </row>
    <row r="63" spans="1:31" hidden="1" x14ac:dyDescent="0.3">
      <c r="A63" s="11" t="s">
        <v>126</v>
      </c>
      <c r="B63" s="60" t="s">
        <v>52</v>
      </c>
      <c r="C63" s="21" t="s">
        <v>127</v>
      </c>
      <c r="D63" s="21" t="s">
        <v>128</v>
      </c>
      <c r="E63" s="21" t="s">
        <v>129</v>
      </c>
      <c r="F63" s="7"/>
      <c r="G63" s="8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>
        <f>102592-1</f>
        <v>102591</v>
      </c>
      <c r="W63" s="39"/>
      <c r="X63" s="39"/>
      <c r="Y63" s="39"/>
      <c r="Z63" s="39"/>
      <c r="AA63" s="39"/>
      <c r="AB63" s="39"/>
      <c r="AC63" s="39"/>
      <c r="AD63" s="39"/>
      <c r="AE63" s="32">
        <f t="shared" si="0"/>
        <v>102591</v>
      </c>
    </row>
    <row r="64" spans="1:31" hidden="1" x14ac:dyDescent="0.3">
      <c r="A64" s="11" t="s">
        <v>126</v>
      </c>
      <c r="B64" s="8" t="s">
        <v>54</v>
      </c>
      <c r="C64" s="21" t="s">
        <v>127</v>
      </c>
      <c r="D64" s="21" t="s">
        <v>128</v>
      </c>
      <c r="E64" s="21" t="s">
        <v>129</v>
      </c>
      <c r="F64" s="7"/>
      <c r="G64" s="8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>
        <v>1</v>
      </c>
      <c r="W64" s="39"/>
      <c r="X64" s="39"/>
      <c r="Y64" s="39"/>
      <c r="Z64" s="39"/>
      <c r="AA64" s="39"/>
      <c r="AB64" s="39"/>
      <c r="AC64" s="39"/>
      <c r="AD64" s="39"/>
      <c r="AE64" s="32">
        <f t="shared" si="0"/>
        <v>1</v>
      </c>
    </row>
    <row r="65" spans="1:31" hidden="1" x14ac:dyDescent="0.3">
      <c r="A65" s="67" t="s">
        <v>134</v>
      </c>
      <c r="B65" s="60" t="s">
        <v>52</v>
      </c>
      <c r="C65" s="34" t="s">
        <v>135</v>
      </c>
      <c r="D65" s="34" t="s">
        <v>136</v>
      </c>
      <c r="E65" s="66" t="s">
        <v>137</v>
      </c>
      <c r="F65" s="7" t="s">
        <v>14</v>
      </c>
      <c r="G65" s="8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>
        <v>30584.63</v>
      </c>
      <c r="X65" s="39"/>
      <c r="Y65" s="39"/>
      <c r="Z65" s="39"/>
      <c r="AA65" s="39"/>
      <c r="AB65" s="39"/>
      <c r="AC65" s="39"/>
      <c r="AD65" s="39"/>
      <c r="AE65" s="32">
        <f t="shared" ref="AE65:AE73" si="1">SUM(H65:AC65)</f>
        <v>30584.63</v>
      </c>
    </row>
    <row r="66" spans="1:31" hidden="1" x14ac:dyDescent="0.3">
      <c r="A66" s="68" t="s">
        <v>138</v>
      </c>
      <c r="B66" s="60" t="s">
        <v>52</v>
      </c>
      <c r="C66" s="34" t="s">
        <v>139</v>
      </c>
      <c r="D66" s="34" t="s">
        <v>140</v>
      </c>
      <c r="E66" s="66" t="s">
        <v>141</v>
      </c>
      <c r="F66" s="7" t="s">
        <v>14</v>
      </c>
      <c r="G66" s="8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>
        <v>22938.47</v>
      </c>
      <c r="X66" s="39"/>
      <c r="Y66" s="39"/>
      <c r="Z66" s="39"/>
      <c r="AA66" s="39"/>
      <c r="AB66" s="39"/>
      <c r="AC66" s="39"/>
      <c r="AD66" s="39"/>
      <c r="AE66" s="32">
        <f t="shared" si="1"/>
        <v>22938.47</v>
      </c>
    </row>
    <row r="67" spans="1:31" hidden="1" x14ac:dyDescent="0.3">
      <c r="A67" s="11" t="s">
        <v>143</v>
      </c>
      <c r="B67" s="60" t="s">
        <v>52</v>
      </c>
      <c r="C67" s="34" t="s">
        <v>144</v>
      </c>
      <c r="D67" s="69" t="s">
        <v>145</v>
      </c>
      <c r="E67" s="7" t="s">
        <v>146</v>
      </c>
      <c r="F67" s="7" t="s">
        <v>14</v>
      </c>
      <c r="G67" s="8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>
        <v>13735</v>
      </c>
      <c r="Y67" s="39"/>
      <c r="Z67" s="39"/>
      <c r="AA67" s="39"/>
      <c r="AB67" s="39"/>
      <c r="AC67" s="39"/>
      <c r="AD67" s="39"/>
      <c r="AE67" s="32">
        <f t="shared" si="1"/>
        <v>13735</v>
      </c>
    </row>
    <row r="68" spans="1:31" hidden="1" x14ac:dyDescent="0.3">
      <c r="A68" s="11" t="s">
        <v>148</v>
      </c>
      <c r="B68" s="60" t="s">
        <v>52</v>
      </c>
      <c r="C68" s="70" t="s">
        <v>149</v>
      </c>
      <c r="D68" s="70" t="s">
        <v>150</v>
      </c>
      <c r="E68" s="69" t="s">
        <v>151</v>
      </c>
      <c r="F68" s="7" t="s">
        <v>14</v>
      </c>
      <c r="G68" s="8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>
        <v>2761.34</v>
      </c>
      <c r="Z68" s="39"/>
      <c r="AA68" s="39"/>
      <c r="AB68" s="39"/>
      <c r="AC68" s="39"/>
      <c r="AD68" s="39"/>
      <c r="AE68" s="32">
        <f t="shared" si="1"/>
        <v>2761.34</v>
      </c>
    </row>
    <row r="69" spans="1:31" hidden="1" x14ac:dyDescent="0.3">
      <c r="A69" s="11" t="s">
        <v>157</v>
      </c>
      <c r="B69" s="60" t="s">
        <v>52</v>
      </c>
      <c r="C69" s="71" t="s">
        <v>159</v>
      </c>
      <c r="D69" s="72" t="s">
        <v>160</v>
      </c>
      <c r="E69" s="69" t="s">
        <v>158</v>
      </c>
      <c r="F69" s="7" t="s">
        <v>14</v>
      </c>
      <c r="G69" s="8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>
        <v>160.56</v>
      </c>
      <c r="AB69" s="39"/>
      <c r="AC69" s="39"/>
      <c r="AD69" s="39"/>
      <c r="AE69" s="32">
        <f t="shared" si="1"/>
        <v>160.56</v>
      </c>
    </row>
    <row r="70" spans="1:31" ht="30.75" x14ac:dyDescent="0.3">
      <c r="A70" s="73" t="s">
        <v>164</v>
      </c>
      <c r="B70" s="60" t="s">
        <v>165</v>
      </c>
      <c r="C70" s="7" t="s">
        <v>167</v>
      </c>
      <c r="D70" s="7" t="s">
        <v>20</v>
      </c>
      <c r="E70" s="7" t="s">
        <v>21</v>
      </c>
      <c r="F70" s="7">
        <v>10.561</v>
      </c>
      <c r="G70" s="8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>
        <v>13652.319680999999</v>
      </c>
      <c r="AC70" s="39"/>
      <c r="AD70" s="39">
        <v>-13652.32</v>
      </c>
      <c r="AE70" s="32">
        <f>SUM(AB70:AD70)</f>
        <v>-3.1900000067253131E-4</v>
      </c>
    </row>
    <row r="71" spans="1:31" x14ac:dyDescent="0.3">
      <c r="A71" s="38" t="s">
        <v>43</v>
      </c>
      <c r="B71" s="60" t="s">
        <v>166</v>
      </c>
      <c r="C71" s="7" t="s">
        <v>167</v>
      </c>
      <c r="D71" s="7" t="s">
        <v>20</v>
      </c>
      <c r="E71" s="7" t="s">
        <v>21</v>
      </c>
      <c r="F71" s="7">
        <v>10.561</v>
      </c>
      <c r="G71" s="8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>
        <v>22924.780319000001</v>
      </c>
      <c r="AC71" s="39"/>
      <c r="AD71" s="39">
        <v>-22924.78</v>
      </c>
      <c r="AE71" s="32">
        <f>SUM(AB71:AD71)</f>
        <v>3.1900000249152072E-4</v>
      </c>
    </row>
    <row r="72" spans="1:31" x14ac:dyDescent="0.3">
      <c r="A72" s="11"/>
      <c r="B72" s="60"/>
      <c r="C72" s="70"/>
      <c r="D72" s="70"/>
      <c r="E72" s="69"/>
      <c r="F72" s="7"/>
      <c r="G72" s="8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2">
        <f t="shared" si="1"/>
        <v>0</v>
      </c>
    </row>
    <row r="73" spans="1:31" x14ac:dyDescent="0.3">
      <c r="A73" s="38"/>
      <c r="B73" s="23"/>
      <c r="C73" s="6"/>
      <c r="D73" s="6"/>
      <c r="E73" s="6"/>
      <c r="F73" s="6"/>
      <c r="G73" s="8"/>
      <c r="H73" s="10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2">
        <f t="shared" si="1"/>
        <v>0</v>
      </c>
    </row>
    <row r="74" spans="1:31" x14ac:dyDescent="0.3">
      <c r="A74" s="11" t="s">
        <v>0</v>
      </c>
      <c r="B74" s="11"/>
      <c r="C74" s="54"/>
      <c r="D74" s="54"/>
      <c r="E74" s="54"/>
      <c r="F74" s="54"/>
      <c r="G74" s="54"/>
      <c r="H74" s="55">
        <f>SUM(H6:H62)</f>
        <v>9861.1899999999951</v>
      </c>
      <c r="I74" s="55">
        <f>SUM(I8:I73)</f>
        <v>2594069</v>
      </c>
      <c r="J74" s="55">
        <f>SUM(J16:J73)</f>
        <v>246148</v>
      </c>
      <c r="K74" s="55">
        <f>SUM(K47:K49)</f>
        <v>559375.12931994896</v>
      </c>
      <c r="L74" s="55" t="e">
        <f>SUM(#REF!)</f>
        <v>#REF!</v>
      </c>
      <c r="M74" s="55">
        <f>SUM(M27:M50)</f>
        <v>95000</v>
      </c>
      <c r="N74" s="55">
        <f>SUM(N23:N54)</f>
        <v>100000</v>
      </c>
      <c r="O74" s="55">
        <f>SUM(O7:O34)</f>
        <v>390254</v>
      </c>
      <c r="P74" s="55">
        <f>SUM(P29:P33)</f>
        <v>642494</v>
      </c>
      <c r="Q74" s="55">
        <f>SUM(Q52:Q61)</f>
        <v>1199580</v>
      </c>
      <c r="R74" s="55">
        <f>SUM(R7:R23)</f>
        <v>1124904</v>
      </c>
      <c r="S74" s="55">
        <f>SUM(S52:S61)</f>
        <v>3296.75</v>
      </c>
      <c r="T74" s="55">
        <f>SUM(T52:T73)</f>
        <v>59965.085280313811</v>
      </c>
      <c r="U74" s="55">
        <f>SUM(U46:U49)</f>
        <v>181500</v>
      </c>
      <c r="V74" s="55">
        <f>SUM(V52:V67)</f>
        <v>102592</v>
      </c>
      <c r="W74" s="55">
        <f>SUM(W65:W66)</f>
        <v>53523.100000000006</v>
      </c>
      <c r="X74" s="55">
        <f>SUM(X67)</f>
        <v>13735</v>
      </c>
      <c r="Y74" s="55">
        <f>SUM(Y52:Y72)</f>
        <v>2761.34</v>
      </c>
      <c r="Z74" s="55">
        <f>SUM(Z46:Z49)</f>
        <v>51857.715625000004</v>
      </c>
      <c r="AA74" s="55">
        <f>SUM(AA67:AA72)</f>
        <v>160.56</v>
      </c>
      <c r="AB74" s="55">
        <f>SUM(AB52:AB72)</f>
        <v>36577.1</v>
      </c>
      <c r="AC74" s="55">
        <f>SUM(AC7:AC73)</f>
        <v>0</v>
      </c>
      <c r="AD74" s="55">
        <f>SUM(AD51:AD72)</f>
        <v>-36577.1</v>
      </c>
      <c r="AE74" s="32"/>
    </row>
    <row r="75" spans="1:31" x14ac:dyDescent="0.3">
      <c r="A75" s="22"/>
      <c r="B75" s="22"/>
      <c r="C75" s="56"/>
      <c r="D75" s="56"/>
      <c r="E75" s="56"/>
      <c r="F75" s="56"/>
      <c r="G75" s="56"/>
      <c r="H75" s="57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9"/>
    </row>
    <row r="76" spans="1:31" x14ac:dyDescent="0.3">
      <c r="A76" s="12" t="s">
        <v>9</v>
      </c>
    </row>
    <row r="77" spans="1:31" hidden="1" x14ac:dyDescent="0.3">
      <c r="A77" s="12" t="s">
        <v>48</v>
      </c>
    </row>
    <row r="78" spans="1:31" hidden="1" x14ac:dyDescent="0.3">
      <c r="A78" s="22" t="s">
        <v>49</v>
      </c>
    </row>
    <row r="79" spans="1:31" hidden="1" x14ac:dyDescent="0.3">
      <c r="A79" s="12" t="s">
        <v>55</v>
      </c>
    </row>
    <row r="80" spans="1:31" hidden="1" x14ac:dyDescent="0.3">
      <c r="A80" s="22" t="s">
        <v>56</v>
      </c>
    </row>
    <row r="81" spans="1:2" hidden="1" x14ac:dyDescent="0.3">
      <c r="A81" s="12" t="s">
        <v>60</v>
      </c>
    </row>
    <row r="82" spans="1:2" hidden="1" x14ac:dyDescent="0.3">
      <c r="A82" s="22" t="s">
        <v>61</v>
      </c>
    </row>
    <row r="83" spans="1:2" hidden="1" x14ac:dyDescent="0.3">
      <c r="A83" s="12" t="s">
        <v>67</v>
      </c>
    </row>
    <row r="84" spans="1:2" hidden="1" x14ac:dyDescent="0.3">
      <c r="A84" s="22" t="s">
        <v>68</v>
      </c>
    </row>
    <row r="85" spans="1:2" hidden="1" x14ac:dyDescent="0.3">
      <c r="A85" s="12" t="s">
        <v>69</v>
      </c>
    </row>
    <row r="86" spans="1:2" hidden="1" x14ac:dyDescent="0.3">
      <c r="A86" s="22" t="s">
        <v>70</v>
      </c>
    </row>
    <row r="87" spans="1:2" hidden="1" x14ac:dyDescent="0.3">
      <c r="A87" s="12" t="s">
        <v>76</v>
      </c>
    </row>
    <row r="88" spans="1:2" hidden="1" x14ac:dyDescent="0.3">
      <c r="A88" s="12" t="s">
        <v>75</v>
      </c>
    </row>
    <row r="89" spans="1:2" hidden="1" x14ac:dyDescent="0.3">
      <c r="A89" s="12" t="s">
        <v>86</v>
      </c>
    </row>
    <row r="90" spans="1:2" hidden="1" x14ac:dyDescent="0.3">
      <c r="A90" s="22" t="s">
        <v>85</v>
      </c>
    </row>
    <row r="91" spans="1:2" hidden="1" x14ac:dyDescent="0.3">
      <c r="A91" s="12" t="s">
        <v>89</v>
      </c>
    </row>
    <row r="92" spans="1:2" hidden="1" x14ac:dyDescent="0.3">
      <c r="A92" s="22" t="s">
        <v>88</v>
      </c>
    </row>
    <row r="93" spans="1:2" hidden="1" x14ac:dyDescent="0.3">
      <c r="A93" s="12" t="s">
        <v>94</v>
      </c>
      <c r="B93" s="2" t="s">
        <v>95</v>
      </c>
    </row>
    <row r="94" spans="1:2" hidden="1" x14ac:dyDescent="0.3">
      <c r="A94" s="22" t="s">
        <v>92</v>
      </c>
    </row>
    <row r="95" spans="1:2" hidden="1" x14ac:dyDescent="0.3">
      <c r="A95" s="12" t="s">
        <v>101</v>
      </c>
    </row>
    <row r="96" spans="1:2" hidden="1" x14ac:dyDescent="0.3">
      <c r="A96" s="22" t="s">
        <v>100</v>
      </c>
    </row>
    <row r="97" spans="1:1" hidden="1" x14ac:dyDescent="0.3">
      <c r="A97" s="12" t="s">
        <v>105</v>
      </c>
    </row>
    <row r="98" spans="1:1" hidden="1" x14ac:dyDescent="0.3">
      <c r="A98" s="22" t="s">
        <v>106</v>
      </c>
    </row>
    <row r="99" spans="1:1" hidden="1" x14ac:dyDescent="0.3">
      <c r="A99" s="12" t="s">
        <v>108</v>
      </c>
    </row>
    <row r="100" spans="1:1" hidden="1" x14ac:dyDescent="0.3">
      <c r="A100" s="22" t="s">
        <v>109</v>
      </c>
    </row>
    <row r="101" spans="1:1" hidden="1" x14ac:dyDescent="0.3">
      <c r="A101" s="12" t="s">
        <v>114</v>
      </c>
    </row>
    <row r="102" spans="1:1" hidden="1" x14ac:dyDescent="0.3">
      <c r="A102" s="22" t="s">
        <v>115</v>
      </c>
    </row>
    <row r="103" spans="1:1" hidden="1" x14ac:dyDescent="0.3">
      <c r="A103" s="12" t="s">
        <v>123</v>
      </c>
    </row>
    <row r="104" spans="1:1" hidden="1" x14ac:dyDescent="0.3">
      <c r="A104" s="22" t="s">
        <v>124</v>
      </c>
    </row>
    <row r="105" spans="1:1" hidden="1" x14ac:dyDescent="0.3">
      <c r="A105" s="12" t="s">
        <v>130</v>
      </c>
    </row>
    <row r="106" spans="1:1" hidden="1" x14ac:dyDescent="0.3">
      <c r="A106" s="22" t="s">
        <v>131</v>
      </c>
    </row>
    <row r="107" spans="1:1" hidden="1" x14ac:dyDescent="0.3">
      <c r="A107" s="12" t="s">
        <v>133</v>
      </c>
    </row>
    <row r="108" spans="1:1" hidden="1" x14ac:dyDescent="0.3">
      <c r="A108" s="22" t="s">
        <v>109</v>
      </c>
    </row>
    <row r="109" spans="1:1" hidden="1" x14ac:dyDescent="0.3">
      <c r="A109" s="12" t="s">
        <v>147</v>
      </c>
    </row>
    <row r="110" spans="1:1" hidden="1" x14ac:dyDescent="0.3">
      <c r="A110" s="22" t="s">
        <v>109</v>
      </c>
    </row>
    <row r="111" spans="1:1" hidden="1" x14ac:dyDescent="0.3">
      <c r="A111" s="12" t="s">
        <v>152</v>
      </c>
    </row>
    <row r="112" spans="1:1" hidden="1" x14ac:dyDescent="0.3">
      <c r="A112" s="22" t="s">
        <v>109</v>
      </c>
    </row>
    <row r="113" spans="1:1" hidden="1" x14ac:dyDescent="0.3">
      <c r="A113" s="12" t="s">
        <v>155</v>
      </c>
    </row>
    <row r="114" spans="1:1" hidden="1" x14ac:dyDescent="0.3">
      <c r="A114" s="22" t="s">
        <v>124</v>
      </c>
    </row>
    <row r="115" spans="1:1" hidden="1" x14ac:dyDescent="0.3">
      <c r="A115" s="12" t="s">
        <v>161</v>
      </c>
    </row>
    <row r="116" spans="1:1" hidden="1" x14ac:dyDescent="0.3">
      <c r="A116" s="22" t="s">
        <v>109</v>
      </c>
    </row>
    <row r="117" spans="1:1" hidden="1" x14ac:dyDescent="0.3">
      <c r="A117" s="12" t="s">
        <v>163</v>
      </c>
    </row>
    <row r="118" spans="1:1" hidden="1" x14ac:dyDescent="0.3">
      <c r="A118" s="22" t="s">
        <v>49</v>
      </c>
    </row>
    <row r="119" spans="1:1" hidden="1" x14ac:dyDescent="0.3">
      <c r="A119" s="12" t="s">
        <v>169</v>
      </c>
    </row>
    <row r="120" spans="1:1" hidden="1" x14ac:dyDescent="0.3">
      <c r="A120" s="22" t="s">
        <v>170</v>
      </c>
    </row>
    <row r="121" spans="1:1" x14ac:dyDescent="0.3">
      <c r="A121" s="12" t="s">
        <v>172</v>
      </c>
    </row>
    <row r="122" spans="1:1" x14ac:dyDescent="0.3">
      <c r="A122" s="22" t="s">
        <v>173</v>
      </c>
    </row>
    <row r="125" spans="1:1" x14ac:dyDescent="0.3">
      <c r="A125" s="12" t="s">
        <v>39</v>
      </c>
    </row>
    <row r="126" spans="1:1" x14ac:dyDescent="0.3">
      <c r="A126" s="12" t="s">
        <v>42</v>
      </c>
    </row>
    <row r="127" spans="1:1" x14ac:dyDescent="0.3">
      <c r="A127" s="12" t="s">
        <v>40</v>
      </c>
    </row>
    <row r="128" spans="1:1" x14ac:dyDescent="0.3">
      <c r="A128" s="12" t="s">
        <v>41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2024-08-21T20:06:08Z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