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C7D56F5D-4439-469B-8054-A9D04F2DA5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1" i="2" l="1"/>
  <c r="Z64" i="2"/>
  <c r="Z68" i="2"/>
  <c r="X71" i="2"/>
  <c r="Z67" i="2"/>
  <c r="Z66" i="2"/>
  <c r="W71" i="2"/>
  <c r="Z65" i="2"/>
  <c r="V64" i="2"/>
  <c r="U71" i="2"/>
  <c r="Z63" i="2"/>
  <c r="Z62" i="2"/>
  <c r="T71" i="2"/>
  <c r="S71" i="2"/>
  <c r="Z61" i="2"/>
  <c r="R43" i="2"/>
  <c r="Z43" i="2" s="1"/>
  <c r="R41" i="2"/>
  <c r="Z41" i="2" s="1"/>
  <c r="Z42" i="2"/>
  <c r="Z44" i="2"/>
  <c r="Z45" i="2"/>
  <c r="Z59" i="2"/>
  <c r="Z60" i="2"/>
  <c r="Q58" i="2"/>
  <c r="Z58" i="2" s="1"/>
  <c r="Z9" i="2"/>
  <c r="P71" i="2"/>
  <c r="Z38" i="2"/>
  <c r="O37" i="2"/>
  <c r="O71" i="2" s="1"/>
  <c r="N71" i="2"/>
  <c r="Z55" i="2"/>
  <c r="Z54" i="2"/>
  <c r="Z47" i="2"/>
  <c r="Z46" i="2"/>
  <c r="Z8" i="2"/>
  <c r="M71" i="2"/>
  <c r="L71" i="2"/>
  <c r="Z14" i="2"/>
  <c r="Z28" i="2"/>
  <c r="K27" i="2"/>
  <c r="Z27" i="2" s="1"/>
  <c r="J39" i="2"/>
  <c r="Z39" i="2" s="1"/>
  <c r="Z40" i="2"/>
  <c r="Z36" i="2"/>
  <c r="I35" i="2"/>
  <c r="I71" i="2" s="1"/>
  <c r="V71" i="2" l="1"/>
  <c r="R71" i="2"/>
  <c r="Q71" i="2"/>
  <c r="Z37" i="2"/>
  <c r="K71" i="2"/>
  <c r="Z35" i="2"/>
  <c r="J71" i="2"/>
  <c r="H71" i="2"/>
</calcChain>
</file>

<file path=xl/sharedStrings.xml><?xml version="1.0" encoding="utf-8"?>
<sst xmlns="http://schemas.openxmlformats.org/spreadsheetml/2006/main" count="264" uniqueCount="157">
  <si>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</si>
  <si>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</si>
  <si>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</si>
  <si>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</si>
  <si>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</si>
  <si>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</si>
  <si>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</si>
  <si>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</si>
  <si>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</si>
  <si>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</si>
  <si>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</si>
  <si>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</si>
  <si>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</si>
  <si>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</si>
  <si>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</si>
  <si>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</si>
  <si>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</si>
  <si>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</si>
  <si>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</si>
  <si>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</si>
  <si>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</si>
  <si>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</si>
  <si>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</si>
  <si>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</si>
  <si>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</si>
  <si>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</si>
  <si>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</si>
  <si>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</si>
  <si>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</si>
  <si>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</si>
  <si>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</si>
  <si>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</si>
  <si>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</si>
  <si>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</si>
  <si>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</si>
  <si>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</si>
  <si>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</si>
  <si>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</si>
  <si>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</si>
  <si>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</si>
  <si>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</si>
  <si>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</si>
  <si>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</si>
  <si>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</si>
  <si>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</si>
  <si>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</si>
  <si>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</si>
  <si>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</si>
  <si>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</si>
  <si>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</si>
  <si>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</si>
  <si>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</si>
  <si>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</si>
  <si>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</si>
  <si>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</si>
  <si>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</si>
  <si>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</si>
  <si>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</si>
  <si>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</si>
  <si>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</si>
  <si>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</si>
  <si>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</si>
  <si>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</si>
  <si>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</si>
  <si>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</si>
  <si>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</si>
  <si>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</si>
  <si>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</si>
  <si>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</si>
  <si>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</si>
  <si>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</si>
  <si>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</si>
  <si>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</si>
  <si>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</si>
  <si>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</si>
  <si>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</si>
  <si>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</si>
  <si>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</si>
  <si>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</si>
  <si>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</si>
  <si>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</si>
  <si>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</si>
  <si>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</si>
  <si>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</si>
  <si>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</si>
  <si>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</si>
  <si>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</si>
  <si>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</si>
  <si>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</si>
  <si>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</si>
  <si>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</si>
  <si>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</si>
  <si>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</si>
  <si>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</si>
  <si>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</si>
  <si>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</si>
  <si>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</si>
  <si>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</si>
  <si>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</si>
  <si>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</si>
  <si>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</si>
  <si>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</si>
  <si>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</si>
  <si>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</si>
  <si>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</si>
  <si>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</si>
  <si>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</si>
  <si>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</si>
  <si>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</si>
  <si>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</si>
  <si>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</si>
  <si>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</si>
  <si>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</si>
  <si>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</si>
  <si>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</si>
  <si>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</si>
  <si>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</si>
  <si>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</si>
  <si>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</si>
  <si>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</si>
  <si>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</si>
  <si>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</si>
  <si>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</si>
  <si>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</si>
  <si>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</si>
  <si>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2, 2024</t>
  </si>
  <si>
    <t>TO ADD DTA WPP FUNDS</t>
  </si>
  <si>
    <t>BUDGET #12 FY24</t>
  </si>
  <si>
    <t>BUDGET #13 FY24</t>
  </si>
  <si>
    <t>BUDGET #13 FY24  FEB. 29, 2024</t>
  </si>
  <si>
    <t>TO ADD RESEA FUNDS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</si>
  <si>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</si>
  <si>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</si>
  <si>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</si>
  <si>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</si>
  <si>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</si>
  <si>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</si>
  <si>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</si>
  <si>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  MARCH 4,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</si>
  <si>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</si>
  <si>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</si>
  <si>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</si>
  <si>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</si>
  <si>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</si>
  <si>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</si>
  <si>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</si>
  <si>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</si>
  <si>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</si>
  <si>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</si>
  <si>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</si>
  <si>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</si>
  <si>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</si>
  <si>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</si>
  <si>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</si>
  <si>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</si>
  <si>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20, 2024</t>
  </si>
  <si>
    <t>TO MAKE ADJUSTMENT FOR NEW CONTRACT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</si>
</sst>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6"/>
  <sheetViews>
    <sheetView tabSelected="1" topLeftCell="A4" zoomScale="120" zoomScaleNormal="120" workbookViewId="0">
      <selection activeCell="A64" sqref="A64"/>
    </sheetView>
  </sheetViews>
  <sheetFormatPr defaultColWidth="9.1796875" defaultRowHeight="12" x14ac:dyDescent="0.3"/>
  <cols>
    <col min="1" max="1" width="87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1.36328125" style="2" bestFit="1" customWidth="1"/>
    <col min="8" max="8" width="18.54296875" style="2" hidden="1" customWidth="1"/>
    <col min="9" max="20" width="18" style="2" hidden="1" customWidth="1"/>
    <col min="21" max="21" width="13.90625" style="2" hidden="1" customWidth="1"/>
    <col min="22" max="22" width="12.1796875" style="2" hidden="1" customWidth="1"/>
    <col min="23" max="23" width="11.1796875" style="2" hidden="1" customWidth="1"/>
    <col min="24" max="24" width="13.90625" style="2" hidden="1" customWidth="1"/>
    <col min="25" max="25" width="13.90625" style="2" customWidth="1"/>
    <col min="26" max="26" width="13.81640625" style="3" hidden="1" customWidth="1"/>
    <col min="27" max="27" width="13.26953125" style="3" bestFit="1" customWidth="1"/>
    <col min="28" max="16384" width="9.1796875" style="3"/>
  </cols>
  <sheetData>
    <row r="1" spans="1:26" ht="20.5" x14ac:dyDescent="0.45">
      <c r="A1" s="3" t="s">
        <v>11</v>
      </c>
      <c r="B1" s="89" t="s">
        <v>10</v>
      </c>
      <c r="C1" s="90"/>
      <c r="D1" s="90"/>
      <c r="E1" s="90"/>
      <c r="F1" s="9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6" ht="20.5" x14ac:dyDescent="0.45">
      <c r="A2" s="38" t="s">
        <v>7</v>
      </c>
      <c r="B2" s="6"/>
      <c r="C2" s="6"/>
      <c r="D2" s="6"/>
      <c r="E2" s="7"/>
      <c r="F2" s="7"/>
      <c r="G2" s="7"/>
    </row>
    <row r="3" spans="1:26" ht="20.5" x14ac:dyDescent="0.45">
      <c r="A3" s="4" t="s">
        <v>12</v>
      </c>
      <c r="C3" s="1"/>
    </row>
    <row r="4" spans="1:26" ht="21" thickBot="1" x14ac:dyDescent="0.5">
      <c r="A4" s="4"/>
      <c r="B4" s="5"/>
      <c r="C4" s="1"/>
    </row>
    <row r="5" spans="1:26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61" t="s">
        <v>127</v>
      </c>
      <c r="U5" s="61" t="s">
        <v>128</v>
      </c>
      <c r="V5" s="61" t="s">
        <v>131</v>
      </c>
      <c r="W5" s="61" t="s">
        <v>139</v>
      </c>
      <c r="X5" s="61" t="s">
        <v>148</v>
      </c>
      <c r="Y5" s="61" t="s">
        <v>154</v>
      </c>
      <c r="Z5" s="8" t="s">
        <v>6</v>
      </c>
    </row>
    <row r="6" spans="1:26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3"/>
    </row>
    <row r="7" spans="1:26" s="9" customFormat="1" ht="14.5" hidden="1" x14ac:dyDescent="0.35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21"/>
    </row>
    <row r="8" spans="1:26" s="9" customFormat="1" ht="15" hidden="1" x14ac:dyDescent="0.35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6">
        <v>95000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52">
        <f>SUM(M8)</f>
        <v>95000</v>
      </c>
    </row>
    <row r="9" spans="1:26" s="9" customFormat="1" ht="15" hidden="1" thickBot="1" x14ac:dyDescent="0.4">
      <c r="A9" s="44" t="s">
        <v>15</v>
      </c>
      <c r="B9" s="74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6"/>
      <c r="N9" s="76"/>
      <c r="O9" s="76"/>
      <c r="P9" s="76">
        <v>394555</v>
      </c>
      <c r="Q9" s="76"/>
      <c r="R9" s="76"/>
      <c r="S9" s="76"/>
      <c r="T9" s="76"/>
      <c r="U9" s="76"/>
      <c r="V9" s="76"/>
      <c r="W9" s="76"/>
      <c r="X9" s="76"/>
      <c r="Y9" s="76"/>
      <c r="Z9" s="52">
        <f>SUM(P9)</f>
        <v>394555</v>
      </c>
    </row>
    <row r="10" spans="1:26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52"/>
    </row>
    <row r="11" spans="1:26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52"/>
    </row>
    <row r="12" spans="1:26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52"/>
    </row>
    <row r="13" spans="1:26" s="9" customFormat="1" ht="14.5" hidden="1" x14ac:dyDescent="0.35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52"/>
    </row>
    <row r="14" spans="1:26" s="9" customFormat="1" ht="14.5" hidden="1" x14ac:dyDescent="0.35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6">
        <v>29948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52">
        <f>SUM(L14)</f>
        <v>29948</v>
      </c>
    </row>
    <row r="15" spans="1:26" s="9" customFormat="1" ht="14.5" hidden="1" x14ac:dyDescent="0.35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52"/>
    </row>
    <row r="16" spans="1:26" s="9" customFormat="1" ht="15" hidden="1" x14ac:dyDescent="0.35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52"/>
    </row>
    <row r="17" spans="1:26" s="9" customFormat="1" ht="14.5" hidden="1" x14ac:dyDescent="0.35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52"/>
    </row>
    <row r="18" spans="1:26" s="9" customFormat="1" ht="14.5" hidden="1" x14ac:dyDescent="0.35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52"/>
    </row>
    <row r="19" spans="1:26" s="9" customFormat="1" ht="14.5" hidden="1" x14ac:dyDescent="0.35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52"/>
    </row>
    <row r="20" spans="1:26" s="9" customFormat="1" ht="14.5" hidden="1" x14ac:dyDescent="0.35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52"/>
    </row>
    <row r="21" spans="1:26" s="9" customFormat="1" ht="14.5" hidden="1" x14ac:dyDescent="0.35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52"/>
    </row>
    <row r="22" spans="1:26" s="9" customFormat="1" ht="14.5" hidden="1" x14ac:dyDescent="0.35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52"/>
    </row>
    <row r="23" spans="1:26" s="9" customFormat="1" ht="15" hidden="1" x14ac:dyDescent="0.35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52"/>
    </row>
    <row r="24" spans="1:26" s="9" customFormat="1" ht="14.5" hidden="1" x14ac:dyDescent="0.35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52"/>
    </row>
    <row r="25" spans="1:26" s="9" customFormat="1" ht="14.5" hidden="1" x14ac:dyDescent="0.35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52"/>
    </row>
    <row r="26" spans="1:26" s="9" customFormat="1" ht="14.5" hidden="1" x14ac:dyDescent="0.35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52"/>
    </row>
    <row r="27" spans="1:26" s="9" customFormat="1" ht="15.5" hidden="1" x14ac:dyDescent="0.35">
      <c r="A27" s="62" t="s">
        <v>68</v>
      </c>
      <c r="B27" s="74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8" t="s">
        <v>70</v>
      </c>
      <c r="H27" s="41"/>
      <c r="I27" s="41"/>
      <c r="J27" s="41"/>
      <c r="K27" s="76">
        <f>100000-1</f>
        <v>99999</v>
      </c>
      <c r="L27" s="76"/>
      <c r="M27" s="76"/>
      <c r="N27" s="76"/>
      <c r="O27" s="76"/>
      <c r="P27" s="76"/>
      <c r="Q27" s="76"/>
      <c r="R27" s="76"/>
      <c r="S27" s="76"/>
      <c r="T27" s="76"/>
      <c r="U27" s="76">
        <v>181500</v>
      </c>
      <c r="V27" s="76"/>
      <c r="W27" s="76"/>
      <c r="X27" s="76"/>
      <c r="Y27" s="76"/>
      <c r="Z27" s="52">
        <f>SUM(K27:U27)</f>
        <v>281499</v>
      </c>
    </row>
    <row r="28" spans="1:26" s="9" customFormat="1" ht="15.5" hidden="1" x14ac:dyDescent="0.35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8" t="s">
        <v>70</v>
      </c>
      <c r="H28" s="41"/>
      <c r="I28" s="41"/>
      <c r="J28" s="41"/>
      <c r="K28" s="76">
        <v>1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52">
        <f>SUM(K28)</f>
        <v>1</v>
      </c>
    </row>
    <row r="29" spans="1:26" s="9" customFormat="1" ht="14.5" hidden="1" x14ac:dyDescent="0.35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52"/>
    </row>
    <row r="30" spans="1:26" s="9" customFormat="1" ht="14.5" hidden="1" x14ac:dyDescent="0.35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52"/>
    </row>
    <row r="31" spans="1:26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52"/>
    </row>
    <row r="32" spans="1:26" s="9" customFormat="1" ht="14.5" hidden="1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52"/>
    </row>
    <row r="33" spans="1:27" s="9" customFormat="1" ht="14.5" hidden="1" x14ac:dyDescent="0.35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52"/>
    </row>
    <row r="34" spans="1:27" s="9" customFormat="1" ht="14.5" hidden="1" x14ac:dyDescent="0.35">
      <c r="A34" s="10" t="s">
        <v>54</v>
      </c>
      <c r="B34" s="11"/>
      <c r="C34" s="35"/>
      <c r="D34" s="35"/>
      <c r="E34" s="36"/>
      <c r="F34" s="10"/>
      <c r="G34" s="10"/>
      <c r="H34" s="41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52"/>
    </row>
    <row r="35" spans="1:27" s="9" customFormat="1" ht="15.5" hidden="1" x14ac:dyDescent="0.35">
      <c r="A35" s="63" t="s">
        <v>55</v>
      </c>
      <c r="B35" s="74" t="s">
        <v>56</v>
      </c>
      <c r="C35" s="75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6">
        <f>1020120-1</f>
        <v>1020119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52">
        <f>SUM(I35)</f>
        <v>1020119</v>
      </c>
    </row>
    <row r="36" spans="1:27" s="9" customFormat="1" ht="15.5" hidden="1" x14ac:dyDescent="0.35">
      <c r="A36" s="63" t="s">
        <v>55</v>
      </c>
      <c r="B36" s="11" t="s">
        <v>58</v>
      </c>
      <c r="C36" s="75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6">
        <v>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52">
        <f>SUM(I36)</f>
        <v>1</v>
      </c>
    </row>
    <row r="37" spans="1:27" s="9" customFormat="1" ht="15.5" hidden="1" x14ac:dyDescent="0.35">
      <c r="A37" s="42" t="s">
        <v>96</v>
      </c>
      <c r="B37" s="74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6"/>
      <c r="J37" s="76"/>
      <c r="K37" s="76"/>
      <c r="L37" s="76"/>
      <c r="M37" s="76"/>
      <c r="N37" s="76"/>
      <c r="O37" s="76">
        <f>194222-1</f>
        <v>194221</v>
      </c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52">
        <f>SUM(O37)</f>
        <v>194221</v>
      </c>
    </row>
    <row r="38" spans="1:27" s="9" customFormat="1" ht="15.5" hidden="1" x14ac:dyDescent="0.35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6"/>
      <c r="J38" s="76"/>
      <c r="K38" s="76"/>
      <c r="L38" s="76"/>
      <c r="M38" s="76"/>
      <c r="N38" s="76"/>
      <c r="O38" s="76">
        <v>1</v>
      </c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52">
        <f>SUM(O38)</f>
        <v>1</v>
      </c>
    </row>
    <row r="39" spans="1:27" s="9" customFormat="1" ht="15.5" hidden="1" x14ac:dyDescent="0.35">
      <c r="A39" s="42" t="s">
        <v>62</v>
      </c>
      <c r="B39" s="74" t="s">
        <v>56</v>
      </c>
      <c r="C39" s="75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6"/>
      <c r="J39" s="76">
        <f>187234-1</f>
        <v>187233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52">
        <f>SUM(J39)</f>
        <v>187233</v>
      </c>
    </row>
    <row r="40" spans="1:27" s="9" customFormat="1" ht="15.5" hidden="1" x14ac:dyDescent="0.35">
      <c r="A40" s="42" t="s">
        <v>62</v>
      </c>
      <c r="B40" s="11" t="s">
        <v>58</v>
      </c>
      <c r="C40" s="75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6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52">
        <f t="shared" ref="Z40" si="0">SUM(J40)</f>
        <v>1</v>
      </c>
    </row>
    <row r="41" spans="1:27" s="9" customFormat="1" ht="14.5" hidden="1" x14ac:dyDescent="0.35">
      <c r="A41" s="42" t="s">
        <v>96</v>
      </c>
      <c r="B41" s="79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0" t="s">
        <v>38</v>
      </c>
      <c r="H41" s="41"/>
      <c r="I41" s="76"/>
      <c r="J41" s="76"/>
      <c r="K41" s="76"/>
      <c r="L41" s="76"/>
      <c r="M41" s="76"/>
      <c r="N41" s="76"/>
      <c r="O41" s="76"/>
      <c r="P41" s="76"/>
      <c r="Q41" s="76"/>
      <c r="R41" s="76">
        <f>793309-1</f>
        <v>793308</v>
      </c>
      <c r="S41" s="76"/>
      <c r="T41" s="76"/>
      <c r="U41" s="76"/>
      <c r="V41" s="76"/>
      <c r="W41" s="76"/>
      <c r="X41" s="76"/>
      <c r="Y41" s="76"/>
      <c r="Z41" s="52">
        <f>SUM(Q41:R41)</f>
        <v>793308</v>
      </c>
    </row>
    <row r="42" spans="1:27" s="9" customFormat="1" ht="14.5" hidden="1" x14ac:dyDescent="0.35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0" t="s">
        <v>38</v>
      </c>
      <c r="H42" s="41"/>
      <c r="I42" s="76"/>
      <c r="J42" s="76"/>
      <c r="K42" s="76"/>
      <c r="L42" s="76"/>
      <c r="M42" s="76"/>
      <c r="N42" s="76"/>
      <c r="O42" s="76"/>
      <c r="P42" s="76"/>
      <c r="Q42" s="76"/>
      <c r="R42" s="76">
        <v>1</v>
      </c>
      <c r="S42" s="76"/>
      <c r="T42" s="76"/>
      <c r="U42" s="76"/>
      <c r="V42" s="76"/>
      <c r="W42" s="76"/>
      <c r="X42" s="76"/>
      <c r="Y42" s="76"/>
      <c r="Z42" s="52">
        <f t="shared" ref="Z42:Z45" si="1">SUM(Q42:R42)</f>
        <v>1</v>
      </c>
    </row>
    <row r="43" spans="1:27" s="9" customFormat="1" ht="14.5" hidden="1" x14ac:dyDescent="0.35">
      <c r="A43" s="37" t="s">
        <v>62</v>
      </c>
      <c r="B43" s="79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0" t="s">
        <v>38</v>
      </c>
      <c r="H43" s="41"/>
      <c r="I43" s="76"/>
      <c r="J43" s="76"/>
      <c r="K43" s="76"/>
      <c r="L43" s="76"/>
      <c r="M43" s="76"/>
      <c r="N43" s="76"/>
      <c r="O43" s="76"/>
      <c r="P43" s="76"/>
      <c r="Q43" s="76"/>
      <c r="R43" s="76">
        <f>680972-1</f>
        <v>680971</v>
      </c>
      <c r="S43" s="76"/>
      <c r="T43" s="76"/>
      <c r="U43" s="76"/>
      <c r="V43" s="76"/>
      <c r="W43" s="76"/>
      <c r="X43" s="76"/>
      <c r="Y43" s="76"/>
      <c r="Z43" s="52">
        <f t="shared" si="1"/>
        <v>680971</v>
      </c>
    </row>
    <row r="44" spans="1:27" s="9" customFormat="1" ht="14.5" hidden="1" x14ac:dyDescent="0.35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0" t="s">
        <v>38</v>
      </c>
      <c r="H44" s="41"/>
      <c r="I44" s="76"/>
      <c r="J44" s="76"/>
      <c r="K44" s="76"/>
      <c r="L44" s="76"/>
      <c r="M44" s="76"/>
      <c r="N44" s="76"/>
      <c r="O44" s="76"/>
      <c r="P44" s="76"/>
      <c r="Q44" s="76"/>
      <c r="R44" s="76">
        <v>1</v>
      </c>
      <c r="S44" s="76"/>
      <c r="T44" s="76"/>
      <c r="U44" s="76"/>
      <c r="V44" s="76"/>
      <c r="W44" s="76"/>
      <c r="X44" s="76"/>
      <c r="Y44" s="76"/>
      <c r="Z44" s="52">
        <f t="shared" si="1"/>
        <v>1</v>
      </c>
    </row>
    <row r="45" spans="1:27" s="9" customFormat="1" ht="14.5" hidden="1" x14ac:dyDescent="0.35">
      <c r="A45" s="37"/>
      <c r="B45" s="11"/>
      <c r="C45" s="49"/>
      <c r="D45" s="10"/>
      <c r="E45" s="11"/>
      <c r="F45" s="10"/>
      <c r="G45" s="10"/>
      <c r="H45" s="4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52">
        <f t="shared" si="1"/>
        <v>0</v>
      </c>
    </row>
    <row r="46" spans="1:27" s="9" customFormat="1" ht="31" hidden="1" x14ac:dyDescent="0.35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8" t="s">
        <v>38</v>
      </c>
      <c r="H46" s="41"/>
      <c r="I46" s="76"/>
      <c r="J46" s="76"/>
      <c r="K46" s="76"/>
      <c r="L46" s="76"/>
      <c r="M46" s="76"/>
      <c r="N46" s="76">
        <v>69999</v>
      </c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52">
        <f>SUM(N46)</f>
        <v>69999</v>
      </c>
      <c r="AA46" s="54"/>
    </row>
    <row r="47" spans="1:27" s="9" customFormat="1" ht="31" hidden="1" x14ac:dyDescent="0.35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8" t="s">
        <v>38</v>
      </c>
      <c r="H47" s="41"/>
      <c r="I47" s="76"/>
      <c r="J47" s="76"/>
      <c r="K47" s="76"/>
      <c r="L47" s="76"/>
      <c r="M47" s="76"/>
      <c r="N47" s="76">
        <v>1</v>
      </c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52">
        <f>SUM(N47)</f>
        <v>1</v>
      </c>
    </row>
    <row r="48" spans="1:27" s="9" customFormat="1" ht="14.5" hidden="1" x14ac:dyDescent="0.35">
      <c r="A48" s="37"/>
      <c r="B48" s="11"/>
      <c r="C48" s="56"/>
      <c r="D48" s="10"/>
      <c r="E48" s="11"/>
      <c r="F48" s="10"/>
      <c r="G48" s="10"/>
      <c r="H48" s="41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52"/>
    </row>
    <row r="49" spans="1:26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52"/>
    </row>
    <row r="50" spans="1:26" s="9" customFormat="1" ht="14.5" x14ac:dyDescent="0.35">
      <c r="A50" s="37"/>
      <c r="B50" s="55"/>
      <c r="C50" s="49"/>
      <c r="D50" s="10"/>
      <c r="E50" s="11"/>
      <c r="F50" s="10"/>
      <c r="G50" s="10"/>
      <c r="H50" s="4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52"/>
    </row>
    <row r="51" spans="1:26" s="9" customFormat="1" ht="14.5" x14ac:dyDescent="0.35">
      <c r="A51" s="37"/>
      <c r="B51" s="11"/>
      <c r="C51" s="10"/>
      <c r="D51" s="10"/>
      <c r="E51" s="11"/>
      <c r="F51" s="10"/>
      <c r="G51" s="10"/>
      <c r="H51" s="4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52"/>
    </row>
    <row r="52" spans="1:26" s="9" customFormat="1" ht="14.5" x14ac:dyDescent="0.35">
      <c r="A52" s="27" t="s">
        <v>8</v>
      </c>
      <c r="B52" s="11"/>
      <c r="C52" s="35"/>
      <c r="D52" s="35"/>
      <c r="E52" s="35"/>
      <c r="F52" s="10"/>
      <c r="G52" s="10"/>
      <c r="H52" s="41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52"/>
    </row>
    <row r="53" spans="1:26" s="9" customFormat="1" ht="14.5" x14ac:dyDescent="0.35">
      <c r="A53" s="10" t="s">
        <v>48</v>
      </c>
      <c r="B53" s="11"/>
      <c r="C53" s="35"/>
      <c r="D53" s="35"/>
      <c r="E53" s="35"/>
      <c r="F53" s="10"/>
      <c r="G53" s="10"/>
      <c r="H53" s="4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52"/>
    </row>
    <row r="54" spans="1:26" s="9" customFormat="1" ht="14.5" hidden="1" x14ac:dyDescent="0.35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0" t="s">
        <v>91</v>
      </c>
      <c r="H54" s="41"/>
      <c r="I54" s="76"/>
      <c r="J54" s="76"/>
      <c r="K54" s="76"/>
      <c r="L54" s="76"/>
      <c r="M54" s="76"/>
      <c r="N54" s="76">
        <v>29999</v>
      </c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52">
        <f>SUM(N54)</f>
        <v>29999</v>
      </c>
    </row>
    <row r="55" spans="1:26" s="9" customFormat="1" ht="14.5" hidden="1" x14ac:dyDescent="0.35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0" t="s">
        <v>91</v>
      </c>
      <c r="H55" s="41"/>
      <c r="I55" s="76"/>
      <c r="J55" s="76"/>
      <c r="K55" s="76"/>
      <c r="L55" s="76"/>
      <c r="M55" s="76"/>
      <c r="N55" s="76">
        <v>1</v>
      </c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52">
        <f>SUM(N55)</f>
        <v>1</v>
      </c>
    </row>
    <row r="56" spans="1:26" s="9" customFormat="1" ht="14.5" hidden="1" x14ac:dyDescent="0.35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52"/>
    </row>
    <row r="57" spans="1:26" s="9" customFormat="1" ht="14.5" hidden="1" x14ac:dyDescent="0.35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52"/>
    </row>
    <row r="58" spans="1:26" s="9" customFormat="1" ht="14.5" hidden="1" x14ac:dyDescent="0.35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6"/>
      <c r="J58" s="76"/>
      <c r="K58" s="76"/>
      <c r="L58" s="76"/>
      <c r="M58" s="76"/>
      <c r="N58" s="76"/>
      <c r="O58" s="76"/>
      <c r="P58" s="76"/>
      <c r="Q58" s="76">
        <f>50313-1</f>
        <v>50312</v>
      </c>
      <c r="R58" s="76"/>
      <c r="S58" s="76"/>
      <c r="T58" s="76"/>
      <c r="U58" s="76"/>
      <c r="V58" s="76"/>
      <c r="W58" s="76"/>
      <c r="X58" s="76"/>
      <c r="Y58" s="76"/>
      <c r="Z58" s="52">
        <f>SUM(Q58)</f>
        <v>50312</v>
      </c>
    </row>
    <row r="59" spans="1:26" s="9" customFormat="1" ht="14.5" hidden="1" x14ac:dyDescent="0.35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6"/>
      <c r="J59" s="76"/>
      <c r="K59" s="76"/>
      <c r="L59" s="76"/>
      <c r="M59" s="76"/>
      <c r="N59" s="76"/>
      <c r="O59" s="76"/>
      <c r="P59" s="76"/>
      <c r="Q59" s="76">
        <v>1</v>
      </c>
      <c r="R59" s="76"/>
      <c r="S59" s="76"/>
      <c r="T59" s="76"/>
      <c r="U59" s="76"/>
      <c r="V59" s="76"/>
      <c r="W59" s="76"/>
      <c r="X59" s="76"/>
      <c r="Y59" s="76"/>
      <c r="Z59" s="52">
        <f t="shared" ref="Z59:Z60" si="2">SUM(Q59)</f>
        <v>1</v>
      </c>
    </row>
    <row r="60" spans="1:26" s="9" customFormat="1" ht="14.5" hidden="1" x14ac:dyDescent="0.35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10">
        <v>10.561</v>
      </c>
      <c r="G60" s="11"/>
      <c r="H60" s="73">
        <v>7486.43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52">
        <f t="shared" si="2"/>
        <v>0</v>
      </c>
    </row>
    <row r="61" spans="1:26" s="9" customFormat="1" ht="14.5" hidden="1" x14ac:dyDescent="0.35">
      <c r="A61" s="72" t="s">
        <v>114</v>
      </c>
      <c r="B61" s="11" t="s">
        <v>56</v>
      </c>
      <c r="C61" s="81" t="s">
        <v>115</v>
      </c>
      <c r="D61" s="81" t="s">
        <v>116</v>
      </c>
      <c r="E61" s="10" t="s">
        <v>117</v>
      </c>
      <c r="F61" s="10" t="s">
        <v>14</v>
      </c>
      <c r="G61" s="4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>
        <v>6593.49</v>
      </c>
      <c r="T61" s="77"/>
      <c r="U61" s="77"/>
      <c r="V61" s="77"/>
      <c r="W61" s="77"/>
      <c r="X61" s="77"/>
      <c r="Y61" s="77"/>
      <c r="Z61" s="52">
        <f>S61</f>
        <v>6593.49</v>
      </c>
    </row>
    <row r="62" spans="1:26" s="9" customFormat="1" ht="14.5" hidden="1" x14ac:dyDescent="0.35">
      <c r="A62" s="72" t="s">
        <v>120</v>
      </c>
      <c r="B62" s="11" t="s">
        <v>56</v>
      </c>
      <c r="C62" s="81" t="s">
        <v>121</v>
      </c>
      <c r="D62" s="81" t="s">
        <v>122</v>
      </c>
      <c r="E62" s="10" t="s">
        <v>123</v>
      </c>
      <c r="F62" s="10" t="s">
        <v>14</v>
      </c>
      <c r="G62" s="4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>
        <v>19883</v>
      </c>
      <c r="U62" s="77"/>
      <c r="V62" s="77"/>
      <c r="W62" s="77"/>
      <c r="X62" s="77"/>
      <c r="Y62" s="77"/>
      <c r="Z62" s="52">
        <f>SUM(T62)</f>
        <v>19883</v>
      </c>
    </row>
    <row r="63" spans="1:26" s="9" customFormat="1" ht="14.5" hidden="1" x14ac:dyDescent="0.35">
      <c r="A63" s="42" t="s">
        <v>124</v>
      </c>
      <c r="B63" s="11" t="s">
        <v>56</v>
      </c>
      <c r="C63" s="81" t="s">
        <v>121</v>
      </c>
      <c r="D63" s="81" t="s">
        <v>122</v>
      </c>
      <c r="E63" s="10" t="s">
        <v>123</v>
      </c>
      <c r="F63" s="10" t="s">
        <v>14</v>
      </c>
      <c r="G63" s="46"/>
      <c r="H63" s="23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>
        <v>122383.79245723982</v>
      </c>
      <c r="U63" s="77"/>
      <c r="V63" s="77"/>
      <c r="W63" s="77"/>
      <c r="X63" s="77"/>
      <c r="Y63" s="77"/>
      <c r="Z63" s="52">
        <f>SUM(T63)</f>
        <v>122383.79245723982</v>
      </c>
    </row>
    <row r="64" spans="1:26" s="9" customFormat="1" ht="14.5" x14ac:dyDescent="0.35">
      <c r="A64" s="42" t="s">
        <v>134</v>
      </c>
      <c r="B64" s="79" t="s">
        <v>56</v>
      </c>
      <c r="C64" s="48" t="s">
        <v>135</v>
      </c>
      <c r="D64" s="48" t="s">
        <v>136</v>
      </c>
      <c r="E64" s="48" t="s">
        <v>137</v>
      </c>
      <c r="F64" s="82"/>
      <c r="G64" s="46"/>
      <c r="H64" s="23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>
        <f>144606-1</f>
        <v>144605</v>
      </c>
      <c r="W64" s="77"/>
      <c r="X64" s="77"/>
      <c r="Y64" s="77">
        <v>-22833</v>
      </c>
      <c r="Z64" s="52">
        <f>SUM(V64:Y64)</f>
        <v>121772</v>
      </c>
    </row>
    <row r="65" spans="1:26" s="9" customFormat="1" ht="14.5" hidden="1" x14ac:dyDescent="0.35">
      <c r="A65" s="42" t="s">
        <v>134</v>
      </c>
      <c r="B65" s="11" t="s">
        <v>58</v>
      </c>
      <c r="C65" s="48" t="s">
        <v>135</v>
      </c>
      <c r="D65" s="48" t="s">
        <v>136</v>
      </c>
      <c r="E65" s="48" t="s">
        <v>137</v>
      </c>
      <c r="F65" s="82"/>
      <c r="G65" s="46"/>
      <c r="H65" s="23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>
        <v>1</v>
      </c>
      <c r="W65" s="77"/>
      <c r="X65" s="77"/>
      <c r="Y65" s="77"/>
      <c r="Z65" s="52">
        <f>V65</f>
        <v>1</v>
      </c>
    </row>
    <row r="66" spans="1:26" s="9" customFormat="1" ht="15.5" hidden="1" x14ac:dyDescent="0.35">
      <c r="A66" s="83" t="s">
        <v>140</v>
      </c>
      <c r="B66" s="79" t="s">
        <v>56</v>
      </c>
      <c r="C66" s="84" t="s">
        <v>141</v>
      </c>
      <c r="D66" s="84" t="s">
        <v>142</v>
      </c>
      <c r="E66" s="85" t="s">
        <v>143</v>
      </c>
      <c r="F66" s="10" t="s">
        <v>14</v>
      </c>
      <c r="G66" s="46"/>
      <c r="H66" s="23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>
        <v>8933.65</v>
      </c>
      <c r="X66" s="77"/>
      <c r="Y66" s="77"/>
      <c r="Z66" s="52">
        <f>W66</f>
        <v>8933.65</v>
      </c>
    </row>
    <row r="67" spans="1:26" s="9" customFormat="1" ht="15.5" hidden="1" x14ac:dyDescent="0.35">
      <c r="A67" s="86" t="s">
        <v>144</v>
      </c>
      <c r="B67" s="79" t="s">
        <v>56</v>
      </c>
      <c r="C67" s="84" t="s">
        <v>145</v>
      </c>
      <c r="D67" s="84" t="s">
        <v>146</v>
      </c>
      <c r="E67" s="85" t="s">
        <v>147</v>
      </c>
      <c r="F67" s="10" t="s">
        <v>14</v>
      </c>
      <c r="G67" s="46"/>
      <c r="H67" s="23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>
        <v>6700.24</v>
      </c>
      <c r="X67" s="77"/>
      <c r="Y67" s="77"/>
      <c r="Z67" s="52">
        <f>W67</f>
        <v>6700.24</v>
      </c>
    </row>
    <row r="68" spans="1:26" s="9" customFormat="1" ht="15.5" hidden="1" x14ac:dyDescent="0.35">
      <c r="A68" s="42" t="s">
        <v>150</v>
      </c>
      <c r="B68" s="79" t="s">
        <v>56</v>
      </c>
      <c r="C68" s="87" t="s">
        <v>151</v>
      </c>
      <c r="D68" s="88" t="s">
        <v>152</v>
      </c>
      <c r="E68" s="65" t="s">
        <v>153</v>
      </c>
      <c r="F68" s="10" t="s">
        <v>14</v>
      </c>
      <c r="G68" s="46"/>
      <c r="H68" s="23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>
        <v>5118</v>
      </c>
      <c r="Y68" s="77"/>
      <c r="Z68" s="52">
        <f>X68</f>
        <v>5118</v>
      </c>
    </row>
    <row r="69" spans="1:26" s="9" customFormat="1" ht="14.5" x14ac:dyDescent="0.35">
      <c r="A69" s="58"/>
      <c r="B69" s="11"/>
      <c r="C69" s="59"/>
      <c r="D69" s="59"/>
      <c r="E69" s="59"/>
      <c r="F69" s="46"/>
      <c r="G69" s="46"/>
      <c r="H69" s="23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52"/>
    </row>
    <row r="70" spans="1:26" s="9" customFormat="1" ht="15" thickBot="1" x14ac:dyDescent="0.4">
      <c r="A70" s="22"/>
      <c r="B70" s="22"/>
      <c r="C70" s="22"/>
      <c r="D70" s="20"/>
      <c r="E70" s="20"/>
      <c r="F70" s="20"/>
      <c r="G70" s="20"/>
      <c r="H70" s="23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52"/>
    </row>
    <row r="71" spans="1:26" s="9" customFormat="1" ht="15" thickBot="1" x14ac:dyDescent="0.4">
      <c r="A71" s="24" t="s">
        <v>0</v>
      </c>
      <c r="B71" s="25"/>
      <c r="C71" s="26"/>
      <c r="D71" s="26"/>
      <c r="E71" s="26"/>
      <c r="F71" s="26"/>
      <c r="G71" s="69"/>
      <c r="H71" s="50">
        <f>SUM(H6:H70)</f>
        <v>7486.43</v>
      </c>
      <c r="I71" s="50">
        <f>SUM(I35:I70)</f>
        <v>1020120</v>
      </c>
      <c r="J71" s="50">
        <f>SUM(J34:J46)</f>
        <v>187234</v>
      </c>
      <c r="K71" s="50">
        <f>SUM(K25:K29)</f>
        <v>100000</v>
      </c>
      <c r="L71" s="50">
        <f>SUM(L13:L16)</f>
        <v>29948</v>
      </c>
      <c r="M71" s="50">
        <f>SUM(M8:M70)</f>
        <v>95000</v>
      </c>
      <c r="N71" s="50">
        <f>SUM(N33:N69)</f>
        <v>100000</v>
      </c>
      <c r="O71" s="50">
        <f>SUM(O37:O38)</f>
        <v>194222</v>
      </c>
      <c r="P71" s="50">
        <f>SUM(P9)</f>
        <v>394555</v>
      </c>
      <c r="Q71" s="50">
        <f>SUM(Q52:Q63)</f>
        <v>50313</v>
      </c>
      <c r="R71" s="50">
        <f>SUM(R34:R45)</f>
        <v>1474281</v>
      </c>
      <c r="S71" s="50">
        <f>SUM(S53:S69)</f>
        <v>6593.49</v>
      </c>
      <c r="T71" s="50">
        <f>SUM(T62:T63)</f>
        <v>142266.79245723982</v>
      </c>
      <c r="U71" s="50">
        <f>SUM(U26:U29)</f>
        <v>181500</v>
      </c>
      <c r="V71" s="50">
        <f>SUM(V53:V66)</f>
        <v>144606</v>
      </c>
      <c r="W71" s="50">
        <f>SUM(W53:W67)</f>
        <v>15633.89</v>
      </c>
      <c r="X71" s="50">
        <f>SUM(X68:X69)</f>
        <v>5118</v>
      </c>
      <c r="Y71" s="50">
        <f>SUM(Y52:Y65)</f>
        <v>-22833</v>
      </c>
      <c r="Z71" s="51"/>
    </row>
    <row r="72" spans="1:26" s="9" customFormat="1" ht="14.5" x14ac:dyDescent="0.35">
      <c r="A72" s="14"/>
      <c r="B72" s="14"/>
      <c r="C72" s="15"/>
      <c r="D72" s="15"/>
      <c r="E72" s="15"/>
      <c r="F72" s="15"/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7"/>
    </row>
    <row r="73" spans="1:26" s="9" customFormat="1" ht="15.5" x14ac:dyDescent="0.35">
      <c r="A73" s="13" t="s">
        <v>9</v>
      </c>
      <c r="C73" s="34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1:26" s="9" customFormat="1" ht="14.5" hidden="1" x14ac:dyDescent="0.35">
      <c r="A74" s="13" t="s">
        <v>50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6" s="9" customFormat="1" ht="14.5" hidden="1" x14ac:dyDescent="0.35">
      <c r="A75" s="14" t="s">
        <v>51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spans="1:26" ht="14.5" hidden="1" x14ac:dyDescent="0.35">
      <c r="A76" s="13" t="s">
        <v>59</v>
      </c>
    </row>
    <row r="77" spans="1:26" ht="14.5" hidden="1" x14ac:dyDescent="0.35">
      <c r="A77" s="14" t="s">
        <v>60</v>
      </c>
    </row>
    <row r="78" spans="1:26" ht="14.5" hidden="1" x14ac:dyDescent="0.35">
      <c r="A78" s="13" t="s">
        <v>64</v>
      </c>
    </row>
    <row r="79" spans="1:26" ht="14.5" hidden="1" x14ac:dyDescent="0.35">
      <c r="A79" s="14" t="s">
        <v>65</v>
      </c>
    </row>
    <row r="80" spans="1:26" ht="14.5" hidden="1" x14ac:dyDescent="0.35">
      <c r="A80" s="13" t="s">
        <v>71</v>
      </c>
    </row>
    <row r="81" spans="1:1" ht="14.5" hidden="1" x14ac:dyDescent="0.35">
      <c r="A81" s="14" t="s">
        <v>72</v>
      </c>
    </row>
    <row r="82" spans="1:1" ht="14.5" hidden="1" x14ac:dyDescent="0.35">
      <c r="A82" s="13" t="s">
        <v>80</v>
      </c>
    </row>
    <row r="83" spans="1:1" ht="14.5" hidden="1" x14ac:dyDescent="0.35">
      <c r="A83" s="14" t="s">
        <v>81</v>
      </c>
    </row>
    <row r="84" spans="1:1" ht="14.5" hidden="1" x14ac:dyDescent="0.35">
      <c r="A84" s="13" t="s">
        <v>86</v>
      </c>
    </row>
    <row r="85" spans="1:1" ht="14.5" hidden="1" x14ac:dyDescent="0.35">
      <c r="A85" s="13" t="s">
        <v>85</v>
      </c>
    </row>
    <row r="86" spans="1:1" ht="14.5" hidden="1" x14ac:dyDescent="0.35">
      <c r="A86" s="13" t="s">
        <v>94</v>
      </c>
    </row>
    <row r="87" spans="1:1" ht="14.5" hidden="1" x14ac:dyDescent="0.35">
      <c r="A87" s="14" t="s">
        <v>93</v>
      </c>
    </row>
    <row r="88" spans="1:1" ht="14.5" hidden="1" x14ac:dyDescent="0.35">
      <c r="A88" s="13" t="s">
        <v>99</v>
      </c>
    </row>
    <row r="89" spans="1:1" ht="14.5" hidden="1" x14ac:dyDescent="0.35">
      <c r="A89" s="14" t="s">
        <v>98</v>
      </c>
    </row>
    <row r="90" spans="1:1" ht="14.5" hidden="1" x14ac:dyDescent="0.35">
      <c r="A90" s="13" t="s">
        <v>100</v>
      </c>
    </row>
    <row r="91" spans="1:1" ht="14.5" hidden="1" x14ac:dyDescent="0.35">
      <c r="A91" s="14" t="s">
        <v>101</v>
      </c>
    </row>
    <row r="92" spans="1:1" ht="14.5" hidden="1" x14ac:dyDescent="0.35">
      <c r="A92" s="13" t="s">
        <v>107</v>
      </c>
    </row>
    <row r="93" spans="1:1" ht="14.5" hidden="1" x14ac:dyDescent="0.35">
      <c r="A93" s="14" t="s">
        <v>106</v>
      </c>
    </row>
    <row r="94" spans="1:1" ht="14.5" hidden="1" x14ac:dyDescent="0.35">
      <c r="A94" s="13" t="s">
        <v>110</v>
      </c>
    </row>
    <row r="95" spans="1:1" ht="14.5" hidden="1" x14ac:dyDescent="0.35">
      <c r="A95" s="14" t="s">
        <v>109</v>
      </c>
    </row>
    <row r="96" spans="1:1" ht="14.5" hidden="1" x14ac:dyDescent="0.35">
      <c r="A96" s="13" t="s">
        <v>118</v>
      </c>
    </row>
    <row r="97" spans="1:1" ht="14.5" hidden="1" x14ac:dyDescent="0.35">
      <c r="A97" s="14" t="s">
        <v>119</v>
      </c>
    </row>
    <row r="98" spans="1:1" ht="14.5" hidden="1" x14ac:dyDescent="0.35">
      <c r="A98" s="13" t="s">
        <v>125</v>
      </c>
    </row>
    <row r="99" spans="1:1" ht="14.5" hidden="1" x14ac:dyDescent="0.35">
      <c r="A99" s="14" t="s">
        <v>126</v>
      </c>
    </row>
    <row r="100" spans="1:1" ht="14.5" hidden="1" x14ac:dyDescent="0.35">
      <c r="A100" s="13" t="s">
        <v>129</v>
      </c>
    </row>
    <row r="101" spans="1:1" ht="14.5" hidden="1" x14ac:dyDescent="0.35">
      <c r="A101" s="14" t="s">
        <v>130</v>
      </c>
    </row>
    <row r="102" spans="1:1" ht="14.5" hidden="1" x14ac:dyDescent="0.35">
      <c r="A102" s="13" t="s">
        <v>132</v>
      </c>
    </row>
    <row r="103" spans="1:1" ht="14.5" hidden="1" x14ac:dyDescent="0.35">
      <c r="A103" s="14" t="s">
        <v>133</v>
      </c>
    </row>
    <row r="104" spans="1:1" ht="14.5" hidden="1" x14ac:dyDescent="0.35">
      <c r="A104" s="13" t="s">
        <v>138</v>
      </c>
    </row>
    <row r="105" spans="1:1" ht="14.5" hidden="1" x14ac:dyDescent="0.35">
      <c r="A105" s="14" t="s">
        <v>119</v>
      </c>
    </row>
    <row r="106" spans="1:1" ht="14.5" hidden="1" x14ac:dyDescent="0.35">
      <c r="A106" s="13" t="s">
        <v>149</v>
      </c>
    </row>
    <row r="107" spans="1:1" ht="14.5" hidden="1" x14ac:dyDescent="0.35">
      <c r="A107" s="14" t="s">
        <v>119</v>
      </c>
    </row>
    <row r="108" spans="1:1" ht="14.5" x14ac:dyDescent="0.35">
      <c r="A108" s="13" t="s">
        <v>155</v>
      </c>
    </row>
    <row r="109" spans="1:1" ht="14.5" x14ac:dyDescent="0.35">
      <c r="A109" s="14" t="s">
        <v>156</v>
      </c>
    </row>
    <row r="113" spans="1:1" ht="14.5" x14ac:dyDescent="0.35">
      <c r="A113" s="13" t="s">
        <v>42</v>
      </c>
    </row>
    <row r="114" spans="1:1" ht="14.5" x14ac:dyDescent="0.35">
      <c r="A114" s="71" t="s">
        <v>44</v>
      </c>
    </row>
    <row r="115" spans="1:1" ht="14.5" x14ac:dyDescent="0.35">
      <c r="A115" s="13" t="s">
        <v>43</v>
      </c>
    </row>
    <row r="116" spans="1:1" ht="14.5" x14ac:dyDescent="0.35">
      <c r="A116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(DUA)</cp:lastModifiedBy>
  <cp:lastPrinted>2019-01-09T16:16:35Z</cp:lastPrinted>
  <dcterms:created xsi:type="dcterms:W3CDTF">2000-04-13T13:33:42Z</dcterms:created>
  <dcterms:modified xsi:type="dcterms:W3CDTF">2024-03-20T16:58:08Z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