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B83B505C-D06B-4F7D-84E3-AB81CA88DA01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FALL RIVER" sheetId="2" r:id="rId1"/>
  </sheets>
  <definedNames>
    <definedName name="_xlnm.Print_Area" localSheetId="0">'FALL RIVER'!$A$1:$F$75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69" i="2" l="1"/>
  <c r="AA73" i="2"/>
  <c r="Z73" i="2"/>
  <c r="Y73" i="2"/>
  <c r="AB68" i="2"/>
  <c r="X73" i="2"/>
  <c r="AB67" i="2"/>
  <c r="AB66" i="2"/>
  <c r="W73" i="2"/>
  <c r="AB65" i="2"/>
  <c r="V64" i="2"/>
  <c r="AB64" i="2" s="1"/>
  <c r="U73" i="2"/>
  <c r="AB63" i="2"/>
  <c r="AB62" i="2"/>
  <c r="T73" i="2"/>
  <c r="S73" i="2"/>
  <c r="AB61" i="2"/>
  <c r="R43" i="2"/>
  <c r="AB43" i="2" s="1"/>
  <c r="R41" i="2"/>
  <c r="AB41" i="2" s="1"/>
  <c r="AB42" i="2"/>
  <c r="AB44" i="2"/>
  <c r="AB45" i="2"/>
  <c r="AB59" i="2"/>
  <c r="AB60" i="2"/>
  <c r="Q58" i="2"/>
  <c r="AB58" i="2" s="1"/>
  <c r="AB9" i="2"/>
  <c r="P73" i="2"/>
  <c r="AB38" i="2"/>
  <c r="O37" i="2"/>
  <c r="O73" i="2" s="1"/>
  <c r="N73" i="2"/>
  <c r="AB55" i="2"/>
  <c r="AB54" i="2"/>
  <c r="AB47" i="2"/>
  <c r="AB46" i="2"/>
  <c r="AB8" i="2"/>
  <c r="M73" i="2"/>
  <c r="L73" i="2"/>
  <c r="AB14" i="2"/>
  <c r="AB28" i="2"/>
  <c r="K27" i="2"/>
  <c r="AB27" i="2" s="1"/>
  <c r="J39" i="2"/>
  <c r="AB39" i="2" s="1"/>
  <c r="AB40" i="2"/>
  <c r="AB36" i="2"/>
  <c r="I35" i="2"/>
  <c r="I73" i="2" s="1"/>
  <c r="V73" i="2" l="1"/>
  <c r="R73" i="2"/>
  <c r="Q73" i="2"/>
  <c r="AB37" i="2"/>
  <c r="K73" i="2"/>
  <c r="AB35" i="2"/>
  <c r="J73" i="2"/>
  <c r="H73" i="2"/>
</calcChain>
</file>

<file path=xl/sharedStrings.xml><?xml version="1.0" encoding="utf-8"?>
<sst xmlns="http://schemas.openxmlformats.org/spreadsheetml/2006/main" count="276" uniqueCount="165">
  <si>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</si>
  <si>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</si>
  <si>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</si>
  <si>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</si>
  <si>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</si>
  <si>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</si>
  <si>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</si>
  <si>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</si>
  <si>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</si>
  <si>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</si>
  <si>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</si>
  <si>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</si>
  <si>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BRISTOL - FALL RIVER</t>
  </si>
  <si>
    <t>WORKFORCE TRAINING FUND</t>
  </si>
  <si>
    <t>N/A</t>
  </si>
  <si>
    <t>STATE ONE STOP</t>
  </si>
  <si>
    <t>WP 90%</t>
  </si>
  <si>
    <t>WP 10%</t>
  </si>
  <si>
    <t>17.207</t>
  </si>
  <si>
    <t>DVOP</t>
  </si>
  <si>
    <t>4400-3067</t>
  </si>
  <si>
    <t>K103</t>
  </si>
  <si>
    <t>7002-6624</t>
  </si>
  <si>
    <t>UIRE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</si>
  <si>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</si>
  <si>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</si>
  <si>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</si>
  <si>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</si>
  <si>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</si>
  <si>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</si>
  <si>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</si>
  <si>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</si>
  <si>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</si>
  <si>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</si>
  <si>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</si>
  <si>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DV35786-21-55-5-25</t>
  </si>
  <si>
    <t>CT EOL 23CCFRIVTRADE</t>
  </si>
  <si>
    <t>TA38685-22-55-A-25</t>
  </si>
  <si>
    <t>AA-38535-22-55-A-25</t>
  </si>
  <si>
    <t>ES38736-22-55-A-25</t>
  </si>
  <si>
    <t>7003-1010</t>
  </si>
  <si>
    <t>K102</t>
  </si>
  <si>
    <t>VENDOR CODE</t>
  </si>
  <si>
    <t>UEI #</t>
  </si>
  <si>
    <t>VC6000192090</t>
  </si>
  <si>
    <t>PZNVFLKJGLX9</t>
  </si>
  <si>
    <t>WPP SNAP EXPANSION</t>
  </si>
  <si>
    <t>FY20233067</t>
  </si>
  <si>
    <t>CT EOL 24CCFRIVWP</t>
  </si>
  <si>
    <t>JULY 1, 2023-SEPT. 30, 2023</t>
  </si>
  <si>
    <t>INITIAL AWARD FY24 MAY 31, 2023</t>
  </si>
  <si>
    <t>TO ADD WPP SNAP EXPANSION FUNDS</t>
  </si>
  <si>
    <t>INITIAL BUDGET FY24</t>
  </si>
  <si>
    <t>BUDGET #1 FY24</t>
  </si>
  <si>
    <t>CT EOL 24CCFRIVWIOA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</si>
  <si>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</si>
  <si>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</si>
  <si>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</si>
  <si>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</si>
  <si>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</si>
  <si>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</si>
  <si>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</si>
  <si>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DISLOCATED WORKER</t>
  </si>
  <si>
    <t>FWIADWK24A</t>
  </si>
  <si>
    <t>BUDGET #2 FY24 AUGUST 2, 2023</t>
  </si>
  <si>
    <t>TO ADD FY24 DISLOCATED WORKER FUNDS</t>
  </si>
  <si>
    <t>BUDGET #3 FY24</t>
  </si>
  <si>
    <t>CT EOL 24CCFRIVNEGREA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</si>
  <si>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</si>
  <si>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</si>
  <si>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UI-35950-21-60-A-25</t>
  </si>
  <si>
    <t>BUDGET #3 FY24 AUGUST 8, 2023</t>
  </si>
  <si>
    <t>TO ADD FY24 RESEA FUNDS</t>
  </si>
  <si>
    <t>JULY 1, 2024-SEPT 30, 2024</t>
  </si>
  <si>
    <t>BUDGET #4 FY24</t>
  </si>
  <si>
    <t>CT EOL 24CCFRIVETSUI</t>
  </si>
  <si>
    <t>JULY 1,2023-JUNE 30, 2024</t>
  </si>
  <si>
    <t>FVETS2023</t>
  </si>
  <si>
    <t>7002-6628</t>
  </si>
  <si>
    <t>K109</t>
  </si>
  <si>
    <t>BUDGET #4 FY24 AUGUST 31, 2023</t>
  </si>
  <si>
    <t>TO ADD FY24 VETS FUNDS</t>
  </si>
  <si>
    <t>BUDGET #5 FY24</t>
  </si>
  <si>
    <t>CT EOL 24CCFRIVSOSWTF</t>
  </si>
  <si>
    <t>WTRUSTF24</t>
  </si>
  <si>
    <t>TO ADD WTF FUNDS</t>
  </si>
  <si>
    <t>BUDGET #5 FY24 SEPTEMBER 12, 2023</t>
  </si>
  <si>
    <t>BUDGET #6 FY24</t>
  </si>
  <si>
    <t>REGIONAL PLANNING</t>
  </si>
  <si>
    <t>SEPT 25, 2023-JUNE 30,  2024</t>
  </si>
  <si>
    <t>FES2023</t>
  </si>
  <si>
    <t>ES-38736-22-55-A-25</t>
  </si>
  <si>
    <t>FWIADWK23A</t>
  </si>
  <si>
    <t>TO ADD REGIONAL PLANNING FUNDS</t>
  </si>
  <si>
    <t>BUDGET #6 FY24 SEPTEMBER 22, 2023</t>
  </si>
  <si>
    <t>BUDGET #7 FY24</t>
  </si>
  <si>
    <t>ADULT</t>
  </si>
  <si>
    <t>FWIAADT24A</t>
  </si>
  <si>
    <t>TO ADD FY24 ADULT FUNDS</t>
  </si>
  <si>
    <t>BUDGET #7 FY24 SEPTEMBER 26, 2023</t>
  </si>
  <si>
    <t>BUDGET #8 FY24 SEPTEMBER 27, 2023</t>
  </si>
  <si>
    <t>TO ADD FY24 SOS FUNDS</t>
  </si>
  <si>
    <t>STOSCC2024</t>
  </si>
  <si>
    <t>BUDGET #8 FY24</t>
  </si>
  <si>
    <t>BUDGET #9 FY24</t>
  </si>
  <si>
    <t>FES2024</t>
  </si>
  <si>
    <t>TO ADD WP FUNDS</t>
  </si>
  <si>
    <t>BUDGET #9 FY24 DEC 1, 2023</t>
  </si>
  <si>
    <t>BUDGET #10 FY24</t>
  </si>
  <si>
    <t>TO ADD WIOA FUNDS</t>
  </si>
  <si>
    <t>BUDGET #10 FY24 DEC 6, 2023</t>
  </si>
  <si>
    <t>FWIAADT24B</t>
  </si>
  <si>
    <t>FWIADWK24B</t>
  </si>
  <si>
    <t>BUDGET #11 FY24</t>
  </si>
  <si>
    <t>MRC</t>
  </si>
  <si>
    <t>F100VR0023</t>
  </si>
  <si>
    <t>4120-0020</t>
  </si>
  <si>
    <t>K133</t>
  </si>
  <si>
    <t>BUDGET #11 FY24  JANUARY 24, 2024</t>
  </si>
  <si>
    <t>TO ADD PARTNER FUNDS</t>
  </si>
  <si>
    <t>DTA WPP  (JULY 1, 2023-JAN. 1, 2024)-settlement</t>
  </si>
  <si>
    <t>SPSS2024</t>
  </si>
  <si>
    <t>4400-1979</t>
  </si>
  <si>
    <t>K227</t>
  </si>
  <si>
    <t>DTA WPP  (JAN. 2, 2024-JUNE 30, 2024)</t>
  </si>
  <si>
    <t>BUDGET #12 FY24  FEB. 2, 2024</t>
  </si>
  <si>
    <t>TO ADD DTA WPP FUNDS</t>
  </si>
  <si>
    <t>BUDGET #12 FY24</t>
  </si>
  <si>
    <t>BUDGET #13 FY24</t>
  </si>
  <si>
    <t>BUDGET #13 FY24  FEB. 29, 2024</t>
  </si>
  <si>
    <t>TO ADD RESEA FUNDS</t>
  </si>
  <si>
    <t>BUDGET #14 FY24</t>
  </si>
  <si>
    <t>BUDGET #14 FY24  MARCH 1, 2024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</si>
  <si>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</si>
  <si>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</si>
  <si>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</si>
  <si>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</si>
  <si>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</si>
  <si>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#15 FY24  MARCH 4, 2024</t>
  </si>
  <si>
    <t>BUDGET #15 FY24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</si>
  <si>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</si>
  <si>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</si>
  <si>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</si>
  <si>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</si>
  <si>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</si>
  <si>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</si>
  <si>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</si>
  <si>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</si>
  <si>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#16 FY24</t>
  </si>
  <si>
    <t>BUDGET #16 FY24  MARCH 13, 2024</t>
  </si>
  <si>
    <t>MA COMMISION FOR THE BLIND</t>
  </si>
  <si>
    <t> FH126A23VR</t>
  </si>
  <si>
    <t>4110-3021</t>
  </si>
  <si>
    <t>K222</t>
  </si>
  <si>
    <t>BUDGET #17 FY24</t>
  </si>
  <si>
    <t>BUDGET #17 FY24  MARCH 20, 2024</t>
  </si>
  <si>
    <t>TO MAKE ADJUSTMENT FOR NEW CONTRACT AMOUNT</t>
  </si>
  <si>
    <t>BUDGET #18 FY24 APRIL 1, 2024</t>
  </si>
  <si>
    <t>BUDGET #18 FY24</t>
  </si>
  <si>
    <t>BUDGET #19 FY24</t>
  </si>
  <si>
    <t>K246</t>
  </si>
  <si>
    <t>DCSSCSEP24</t>
  </si>
  <si>
    <t>7003-0006</t>
  </si>
  <si>
    <t xml:space="preserve">CENTER FOR WORKFORCE INCLUSION </t>
  </si>
  <si>
    <t>BUDGET #19 FY24  MAY 6,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</si>
</sst>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7" fillId="0" borderId="3" xfId="0" applyFont="1" applyBorder="1" applyAlignment="1">
      <alignment horizontal="center"/>
    </xf>
    <xf numFmtId="7" fontId="8" fillId="0" borderId="2" xfId="0" applyNumberFormat="1" applyFont="1" applyBorder="1"/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/>
    <xf numFmtId="0" fontId="1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7" fontId="7" fillId="0" borderId="0" xfId="0" applyNumberFormat="1" applyFont="1"/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2" xfId="0" applyFont="1" applyBorder="1"/>
    <xf numFmtId="0" fontId="16" fillId="0" borderId="2" xfId="0" applyFont="1" applyBorder="1" applyAlignment="1">
      <alignment horizontal="center"/>
    </xf>
    <xf numFmtId="0" fontId="8" fillId="0" borderId="2" xfId="0" applyFont="1" applyBorder="1"/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7" fillId="2" borderId="12" xfId="0" applyFont="1" applyFill="1" applyBorder="1" applyAlignment="1">
      <alignment horizontal="center" vertical="center" wrapText="1"/>
    </xf>
    <xf numFmtId="43" fontId="8" fillId="0" borderId="8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4" fillId="0" borderId="0" xfId="0" applyFont="1"/>
    <xf numFmtId="0" fontId="14" fillId="0" borderId="2" xfId="0" applyFont="1" applyBorder="1"/>
    <xf numFmtId="44" fontId="8" fillId="0" borderId="2" xfId="1" applyFont="1" applyBorder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44" fontId="8" fillId="0" borderId="2" xfId="1" applyFont="1" applyBorder="1" applyAlignment="1">
      <alignment horizontal="center" wrapText="1"/>
    </xf>
    <xf numFmtId="44" fontId="8" fillId="0" borderId="3" xfId="1" applyFont="1" applyBorder="1" applyAlignment="1">
      <alignment horizontal="center"/>
    </xf>
    <xf numFmtId="0" fontId="21" fillId="0" borderId="13" xfId="0" applyFont="1" applyBorder="1" applyAlignment="1">
      <alignment horizontal="center" wrapText="1"/>
    </xf>
    <xf numFmtId="0" fontId="8" fillId="0" borderId="2" xfId="0" quotePrefix="1" applyFont="1" applyBorder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14" fillId="0" borderId="1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2" xfId="0" applyFont="1" applyBorder="1" applyAlignment="1">
      <alignment horizontal="left" vertical="top"/>
    </xf>
    <xf numFmtId="0" fontId="14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 wrapText="1"/>
    </xf>
    <xf numFmtId="0" fontId="9" fillId="0" borderId="2" xfId="0" applyFont="1" applyBorder="1" applyAlignment="1">
      <alignment horizontal="left" vertical="top" wrapText="1"/>
    </xf>
    <xf numFmtId="0" fontId="23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 vertical="center" wrapText="1"/>
    </xf>
    <xf numFmtId="7" fontId="8" fillId="0" borderId="2" xfId="1" applyNumberFormat="1" applyFont="1" applyFill="1" applyBorder="1"/>
    <xf numFmtId="0" fontId="15" fillId="0" borderId="0" xfId="0" applyFont="1" applyAlignment="1">
      <alignment horizontal="center"/>
    </xf>
    <xf numFmtId="0" fontId="1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6"/>
  <sheetViews>
    <sheetView tabSelected="1" topLeftCell="A2" zoomScale="120" zoomScaleNormal="120" workbookViewId="0">
      <selection activeCell="C69" sqref="C69"/>
    </sheetView>
  </sheetViews>
  <sheetFormatPr defaultColWidth="9.140625" defaultRowHeight="13.5" x14ac:dyDescent="0.25"/>
  <cols>
    <col min="1" max="1" width="57.710937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1.42578125" style="2" bestFit="1" customWidth="1"/>
    <col min="8" max="8" width="18.5703125" style="2" hidden="1" customWidth="1"/>
    <col min="9" max="20" width="18" style="2" hidden="1" customWidth="1"/>
    <col min="21" max="21" width="13.85546875" style="2" hidden="1" customWidth="1"/>
    <col min="22" max="22" width="12.140625" style="2" hidden="1" customWidth="1"/>
    <col min="23" max="23" width="11.140625" style="2" hidden="1" customWidth="1"/>
    <col min="24" max="26" width="13.85546875" style="2" hidden="1" customWidth="1"/>
    <col min="27" max="27" width="13.85546875" style="2" customWidth="1"/>
    <col min="28" max="28" width="13.85546875" style="3" hidden="1" customWidth="1"/>
    <col min="29" max="29" width="13.28515625" style="3" bestFit="1" customWidth="1"/>
    <col min="30" max="16384" width="9.140625" style="3"/>
  </cols>
  <sheetData>
    <row r="1" spans="1:28" ht="20.25" x14ac:dyDescent="0.3">
      <c r="A1" s="3" t="s">
        <v>11</v>
      </c>
      <c r="B1" s="92" t="s">
        <v>10</v>
      </c>
      <c r="C1" s="93"/>
      <c r="D1" s="93"/>
      <c r="E1" s="93"/>
      <c r="F1" s="93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</row>
    <row r="2" spans="1:28" ht="20.25" x14ac:dyDescent="0.3">
      <c r="A2" s="38" t="s">
        <v>7</v>
      </c>
      <c r="B2" s="6"/>
      <c r="C2" s="6"/>
      <c r="D2" s="6"/>
      <c r="E2" s="7"/>
      <c r="F2" s="7"/>
      <c r="G2" s="7"/>
    </row>
    <row r="3" spans="1:28" ht="20.25" x14ac:dyDescent="0.3">
      <c r="A3" s="4" t="s">
        <v>12</v>
      </c>
      <c r="C3" s="1"/>
    </row>
    <row r="4" spans="1:28" ht="21" thickBot="1" x14ac:dyDescent="0.35">
      <c r="A4" s="4"/>
      <c r="B4" s="5"/>
      <c r="C4" s="1"/>
    </row>
    <row r="5" spans="1:28" s="9" customFormat="1" ht="33.950000000000003" customHeight="1" thickBot="1" x14ac:dyDescent="0.35">
      <c r="A5" s="45"/>
      <c r="B5" s="39" t="s">
        <v>2</v>
      </c>
      <c r="C5" s="39" t="s">
        <v>3</v>
      </c>
      <c r="D5" s="39" t="s">
        <v>4</v>
      </c>
      <c r="E5" s="39" t="s">
        <v>5</v>
      </c>
      <c r="F5" s="39" t="s">
        <v>1</v>
      </c>
      <c r="G5" s="61" t="s">
        <v>34</v>
      </c>
      <c r="H5" s="39" t="s">
        <v>52</v>
      </c>
      <c r="I5" s="61" t="s">
        <v>53</v>
      </c>
      <c r="J5" s="61" t="s">
        <v>61</v>
      </c>
      <c r="K5" s="61" t="s">
        <v>66</v>
      </c>
      <c r="L5" s="61" t="s">
        <v>74</v>
      </c>
      <c r="M5" s="61" t="s">
        <v>82</v>
      </c>
      <c r="N5" s="61" t="s">
        <v>87</v>
      </c>
      <c r="O5" s="61" t="s">
        <v>95</v>
      </c>
      <c r="P5" s="61" t="s">
        <v>103</v>
      </c>
      <c r="Q5" s="61" t="s">
        <v>104</v>
      </c>
      <c r="R5" s="61" t="s">
        <v>108</v>
      </c>
      <c r="S5" s="61" t="s">
        <v>113</v>
      </c>
      <c r="T5" s="61" t="s">
        <v>127</v>
      </c>
      <c r="U5" s="61" t="s">
        <v>128</v>
      </c>
      <c r="V5" s="61" t="s">
        <v>131</v>
      </c>
      <c r="W5" s="61" t="s">
        <v>139</v>
      </c>
      <c r="X5" s="61" t="s">
        <v>148</v>
      </c>
      <c r="Y5" s="61" t="s">
        <v>154</v>
      </c>
      <c r="Z5" s="61" t="s">
        <v>158</v>
      </c>
      <c r="AA5" s="61" t="s">
        <v>159</v>
      </c>
      <c r="AB5" s="8" t="s">
        <v>6</v>
      </c>
    </row>
    <row r="6" spans="1:28" s="9" customFormat="1" ht="16.5" hidden="1" x14ac:dyDescent="0.3">
      <c r="A6" s="27" t="s">
        <v>8</v>
      </c>
      <c r="B6" s="28"/>
      <c r="C6" s="29"/>
      <c r="D6" s="29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3"/>
    </row>
    <row r="7" spans="1:28" s="9" customFormat="1" ht="16.5" hidden="1" x14ac:dyDescent="0.3">
      <c r="A7" s="10" t="s">
        <v>83</v>
      </c>
      <c r="B7" s="11"/>
      <c r="C7" s="35"/>
      <c r="D7" s="35"/>
      <c r="E7" s="36"/>
      <c r="F7" s="10"/>
      <c r="G7" s="10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21"/>
    </row>
    <row r="8" spans="1:28" s="9" customFormat="1" ht="16.5" hidden="1" x14ac:dyDescent="0.3">
      <c r="A8" s="40" t="s">
        <v>13</v>
      </c>
      <c r="B8" s="11" t="s">
        <v>56</v>
      </c>
      <c r="C8" s="56" t="s">
        <v>84</v>
      </c>
      <c r="D8" s="66" t="s">
        <v>26</v>
      </c>
      <c r="E8" s="67" t="s">
        <v>27</v>
      </c>
      <c r="F8" s="10" t="s">
        <v>14</v>
      </c>
      <c r="G8" s="10"/>
      <c r="H8" s="41"/>
      <c r="I8" s="41"/>
      <c r="J8" s="41"/>
      <c r="K8" s="41"/>
      <c r="L8" s="41"/>
      <c r="M8" s="76">
        <v>95000</v>
      </c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52">
        <f>SUM(M8)</f>
        <v>95000</v>
      </c>
    </row>
    <row r="9" spans="1:28" s="9" customFormat="1" ht="17.25" hidden="1" thickBot="1" x14ac:dyDescent="0.35">
      <c r="A9" s="44" t="s">
        <v>15</v>
      </c>
      <c r="B9" s="74" t="s">
        <v>56</v>
      </c>
      <c r="C9" s="68" t="s">
        <v>102</v>
      </c>
      <c r="D9" s="66" t="s">
        <v>32</v>
      </c>
      <c r="E9" s="66" t="s">
        <v>33</v>
      </c>
      <c r="F9" s="11" t="s">
        <v>14</v>
      </c>
      <c r="G9" s="11"/>
      <c r="H9" s="41"/>
      <c r="I9" s="41"/>
      <c r="J9" s="41"/>
      <c r="K9" s="41"/>
      <c r="L9" s="41"/>
      <c r="M9" s="76"/>
      <c r="N9" s="76"/>
      <c r="O9" s="76"/>
      <c r="P9" s="76">
        <v>394555</v>
      </c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52">
        <f>SUM(P9)</f>
        <v>394555</v>
      </c>
    </row>
    <row r="10" spans="1:28" s="9" customFormat="1" ht="17.25" hidden="1" thickTop="1" x14ac:dyDescent="0.3">
      <c r="A10" s="44"/>
      <c r="B10" s="11"/>
      <c r="C10" s="35"/>
      <c r="D10" s="35"/>
      <c r="E10" s="35"/>
      <c r="F10" s="11"/>
      <c r="G10" s="11"/>
      <c r="H10" s="41"/>
      <c r="I10" s="41"/>
      <c r="J10" s="41"/>
      <c r="K10" s="41"/>
      <c r="L10" s="41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52"/>
    </row>
    <row r="11" spans="1:28" s="9" customFormat="1" ht="16.5" hidden="1" x14ac:dyDescent="0.3">
      <c r="A11" s="44"/>
      <c r="B11" s="11"/>
      <c r="C11" s="35"/>
      <c r="D11" s="35"/>
      <c r="E11" s="35"/>
      <c r="F11" s="11"/>
      <c r="G11" s="11"/>
      <c r="H11" s="41"/>
      <c r="I11" s="41"/>
      <c r="J11" s="41"/>
      <c r="K11" s="41"/>
      <c r="L11" s="41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52"/>
    </row>
    <row r="12" spans="1:28" s="9" customFormat="1" ht="16.5" hidden="1" x14ac:dyDescent="0.3">
      <c r="A12" s="27" t="s">
        <v>8</v>
      </c>
      <c r="B12" s="11"/>
      <c r="C12" s="10"/>
      <c r="D12" s="10"/>
      <c r="E12" s="10"/>
      <c r="F12" s="11"/>
      <c r="G12" s="11"/>
      <c r="H12" s="41"/>
      <c r="I12" s="41"/>
      <c r="J12" s="41"/>
      <c r="K12" s="41"/>
      <c r="L12" s="41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52"/>
    </row>
    <row r="13" spans="1:28" s="9" customFormat="1" ht="16.5" hidden="1" x14ac:dyDescent="0.3">
      <c r="A13" s="10" t="s">
        <v>75</v>
      </c>
      <c r="B13" s="11"/>
      <c r="C13" s="10"/>
      <c r="D13" s="10"/>
      <c r="E13" s="10"/>
      <c r="F13" s="11"/>
      <c r="G13" s="11"/>
      <c r="H13" s="41"/>
      <c r="I13" s="41"/>
      <c r="J13" s="41"/>
      <c r="K13" s="41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52"/>
    </row>
    <row r="14" spans="1:28" s="9" customFormat="1" ht="16.5" hidden="1" x14ac:dyDescent="0.3">
      <c r="A14" s="53" t="s">
        <v>19</v>
      </c>
      <c r="B14" s="11" t="s">
        <v>76</v>
      </c>
      <c r="C14" s="10" t="s">
        <v>77</v>
      </c>
      <c r="D14" s="10" t="s">
        <v>78</v>
      </c>
      <c r="E14" s="36" t="s">
        <v>79</v>
      </c>
      <c r="F14" s="49">
        <v>17.800999999999998</v>
      </c>
      <c r="G14" s="59" t="s">
        <v>35</v>
      </c>
      <c r="H14" s="41"/>
      <c r="I14" s="41"/>
      <c r="J14" s="41"/>
      <c r="K14" s="41"/>
      <c r="L14" s="76">
        <v>29948</v>
      </c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52">
        <f>SUM(L14)</f>
        <v>29948</v>
      </c>
    </row>
    <row r="15" spans="1:28" s="9" customFormat="1" ht="16.5" hidden="1" x14ac:dyDescent="0.3">
      <c r="A15" s="37"/>
      <c r="B15" s="11"/>
      <c r="C15" s="35"/>
      <c r="D15" s="35"/>
      <c r="E15" s="35"/>
      <c r="F15" s="10"/>
      <c r="G15" s="10"/>
      <c r="H15" s="41"/>
      <c r="I15" s="41"/>
      <c r="J15" s="41"/>
      <c r="K15" s="41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52"/>
    </row>
    <row r="16" spans="1:28" s="9" customFormat="1" ht="16.5" hidden="1" x14ac:dyDescent="0.3">
      <c r="A16" s="43"/>
      <c r="B16" s="11"/>
      <c r="C16" s="35"/>
      <c r="D16" s="35"/>
      <c r="E16" s="35"/>
      <c r="F16" s="10"/>
      <c r="G16" s="10"/>
      <c r="H16" s="41"/>
      <c r="I16" s="41"/>
      <c r="J16" s="41"/>
      <c r="K16" s="41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52"/>
    </row>
    <row r="17" spans="1:28" s="9" customFormat="1" ht="16.5" hidden="1" x14ac:dyDescent="0.3">
      <c r="A17" s="27" t="s">
        <v>8</v>
      </c>
      <c r="B17" s="11"/>
      <c r="C17" s="35"/>
      <c r="D17" s="35"/>
      <c r="E17" s="35"/>
      <c r="F17" s="10"/>
      <c r="G17" s="10"/>
      <c r="H17" s="41"/>
      <c r="I17" s="41"/>
      <c r="J17" s="41"/>
      <c r="K17" s="41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52"/>
    </row>
    <row r="18" spans="1:28" s="9" customFormat="1" ht="16.5" hidden="1" x14ac:dyDescent="0.3">
      <c r="A18" s="10" t="s">
        <v>36</v>
      </c>
      <c r="B18" s="11"/>
      <c r="C18" s="35"/>
      <c r="D18" s="35"/>
      <c r="E18" s="35"/>
      <c r="F18" s="10"/>
      <c r="G18" s="10"/>
      <c r="H18" s="41"/>
      <c r="I18" s="41"/>
      <c r="J18" s="41"/>
      <c r="K18" s="41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52"/>
    </row>
    <row r="19" spans="1:28" s="9" customFormat="1" ht="16.5" hidden="1" x14ac:dyDescent="0.3">
      <c r="A19" s="37"/>
      <c r="B19" s="11"/>
      <c r="C19" s="57"/>
      <c r="D19" s="48" t="s">
        <v>40</v>
      </c>
      <c r="E19" s="48" t="s">
        <v>41</v>
      </c>
      <c r="F19" s="10">
        <v>17.245000000000001</v>
      </c>
      <c r="G19" s="59" t="s">
        <v>37</v>
      </c>
      <c r="H19" s="41"/>
      <c r="I19" s="41"/>
      <c r="J19" s="41"/>
      <c r="K19" s="41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52"/>
    </row>
    <row r="20" spans="1:28" s="9" customFormat="1" ht="16.5" hidden="1" x14ac:dyDescent="0.3">
      <c r="A20" s="37"/>
      <c r="B20" s="11"/>
      <c r="C20" s="57"/>
      <c r="D20" s="48" t="s">
        <v>40</v>
      </c>
      <c r="E20" s="48" t="s">
        <v>41</v>
      </c>
      <c r="F20" s="10">
        <v>17.245000000000001</v>
      </c>
      <c r="G20" s="59" t="s">
        <v>37</v>
      </c>
      <c r="H20" s="41"/>
      <c r="I20" s="41"/>
      <c r="J20" s="41"/>
      <c r="K20" s="41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52"/>
    </row>
    <row r="21" spans="1:28" s="9" customFormat="1" ht="16.5" hidden="1" x14ac:dyDescent="0.3">
      <c r="A21" s="37"/>
      <c r="B21" s="11"/>
      <c r="C21" s="10"/>
      <c r="D21" s="10"/>
      <c r="E21" s="10"/>
      <c r="F21" s="10"/>
      <c r="G21" s="10"/>
      <c r="H21" s="41"/>
      <c r="I21" s="41"/>
      <c r="J21" s="41"/>
      <c r="K21" s="41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52"/>
    </row>
    <row r="22" spans="1:28" s="9" customFormat="1" ht="16.5" hidden="1" x14ac:dyDescent="0.3">
      <c r="A22" s="47"/>
      <c r="B22" s="11"/>
      <c r="C22" s="10"/>
      <c r="D22" s="10"/>
      <c r="E22" s="10"/>
      <c r="F22" s="10"/>
      <c r="G22" s="10"/>
      <c r="H22" s="41"/>
      <c r="I22" s="41"/>
      <c r="J22" s="41"/>
      <c r="K22" s="41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52"/>
    </row>
    <row r="23" spans="1:28" s="9" customFormat="1" ht="16.5" hidden="1" x14ac:dyDescent="0.3">
      <c r="A23" s="43"/>
      <c r="B23" s="11"/>
      <c r="C23" s="35"/>
      <c r="D23" s="35"/>
      <c r="E23" s="35"/>
      <c r="F23" s="10"/>
      <c r="G23" s="10"/>
      <c r="H23" s="41"/>
      <c r="I23" s="41"/>
      <c r="J23" s="41"/>
      <c r="K23" s="41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52"/>
    </row>
    <row r="24" spans="1:28" s="9" customFormat="1" ht="16.5" hidden="1" x14ac:dyDescent="0.3">
      <c r="A24" s="27" t="s">
        <v>8</v>
      </c>
      <c r="B24" s="11"/>
      <c r="C24" s="35"/>
      <c r="D24" s="35"/>
      <c r="E24" s="35"/>
      <c r="F24" s="10"/>
      <c r="G24" s="10"/>
      <c r="H24" s="41"/>
      <c r="I24" s="41"/>
      <c r="J24" s="41"/>
      <c r="K24" s="41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52"/>
    </row>
    <row r="25" spans="1:28" s="9" customFormat="1" ht="16.5" hidden="1" x14ac:dyDescent="0.3">
      <c r="A25" s="10" t="s">
        <v>67</v>
      </c>
      <c r="B25" s="11"/>
      <c r="C25" s="35"/>
      <c r="D25" s="35"/>
      <c r="E25" s="35"/>
      <c r="F25" s="10"/>
      <c r="G25" s="10"/>
      <c r="H25" s="41"/>
      <c r="I25" s="41"/>
      <c r="J25" s="41"/>
      <c r="K25" s="41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52"/>
    </row>
    <row r="26" spans="1:28" s="9" customFormat="1" ht="16.5" hidden="1" x14ac:dyDescent="0.3">
      <c r="A26" s="60"/>
      <c r="B26" s="11"/>
      <c r="C26" s="10"/>
      <c r="D26" s="10"/>
      <c r="E26" s="10"/>
      <c r="F26" s="10"/>
      <c r="G26" s="10"/>
      <c r="H26" s="41"/>
      <c r="I26" s="41"/>
      <c r="J26" s="41"/>
      <c r="K26" s="41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52"/>
    </row>
    <row r="27" spans="1:28" s="9" customFormat="1" ht="32.25" hidden="1" x14ac:dyDescent="0.3">
      <c r="A27" s="62" t="s">
        <v>68</v>
      </c>
      <c r="B27" s="74" t="s">
        <v>56</v>
      </c>
      <c r="C27" s="10" t="s">
        <v>69</v>
      </c>
      <c r="D27" s="10" t="s">
        <v>22</v>
      </c>
      <c r="E27" s="10" t="s">
        <v>23</v>
      </c>
      <c r="F27" s="10">
        <v>17.225000000000001</v>
      </c>
      <c r="G27" s="78" t="s">
        <v>70</v>
      </c>
      <c r="H27" s="41"/>
      <c r="I27" s="41"/>
      <c r="J27" s="41"/>
      <c r="K27" s="76">
        <f>100000-1</f>
        <v>99999</v>
      </c>
      <c r="L27" s="76"/>
      <c r="M27" s="76"/>
      <c r="N27" s="76"/>
      <c r="O27" s="76"/>
      <c r="P27" s="76"/>
      <c r="Q27" s="76"/>
      <c r="R27" s="76"/>
      <c r="S27" s="76"/>
      <c r="T27" s="76"/>
      <c r="U27" s="76">
        <v>181500</v>
      </c>
      <c r="V27" s="76"/>
      <c r="W27" s="76"/>
      <c r="X27" s="76"/>
      <c r="Y27" s="76"/>
      <c r="Z27" s="76">
        <v>24000.000529891302</v>
      </c>
      <c r="AA27" s="76"/>
      <c r="AB27" s="89">
        <f>SUM(H27:Z27)</f>
        <v>305499.00052989129</v>
      </c>
    </row>
    <row r="28" spans="1:28" s="9" customFormat="1" ht="32.25" hidden="1" x14ac:dyDescent="0.3">
      <c r="A28" s="62" t="s">
        <v>68</v>
      </c>
      <c r="B28" s="11" t="s">
        <v>73</v>
      </c>
      <c r="C28" s="10" t="s">
        <v>69</v>
      </c>
      <c r="D28" s="10" t="s">
        <v>22</v>
      </c>
      <c r="E28" s="10" t="s">
        <v>23</v>
      </c>
      <c r="F28" s="10">
        <v>17.225000000000001</v>
      </c>
      <c r="G28" s="78" t="s">
        <v>70</v>
      </c>
      <c r="H28" s="41"/>
      <c r="I28" s="41"/>
      <c r="J28" s="41"/>
      <c r="K28" s="76">
        <v>1</v>
      </c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52">
        <f>SUM(K28)</f>
        <v>1</v>
      </c>
    </row>
    <row r="29" spans="1:28" s="9" customFormat="1" ht="16.5" hidden="1" x14ac:dyDescent="0.3">
      <c r="A29" s="37"/>
      <c r="B29" s="11"/>
      <c r="C29" s="35"/>
      <c r="D29" s="35"/>
      <c r="E29" s="36"/>
      <c r="F29" s="10"/>
      <c r="G29" s="10"/>
      <c r="H29" s="41"/>
      <c r="I29" s="41"/>
      <c r="J29" s="41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52"/>
    </row>
    <row r="30" spans="1:28" s="9" customFormat="1" ht="16.5" hidden="1" x14ac:dyDescent="0.3">
      <c r="A30" s="37"/>
      <c r="B30" s="11"/>
      <c r="C30" s="35"/>
      <c r="D30" s="35"/>
      <c r="E30" s="36"/>
      <c r="F30" s="10"/>
      <c r="G30" s="10"/>
      <c r="H30" s="41"/>
      <c r="I30" s="41"/>
      <c r="J30" s="41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52"/>
    </row>
    <row r="31" spans="1:28" s="9" customFormat="1" ht="16.5" hidden="1" x14ac:dyDescent="0.3">
      <c r="A31" s="37"/>
      <c r="B31" s="11"/>
      <c r="C31" s="35"/>
      <c r="D31" s="35"/>
      <c r="E31" s="36"/>
      <c r="F31" s="10"/>
      <c r="G31" s="10"/>
      <c r="H31" s="41"/>
      <c r="I31" s="41"/>
      <c r="J31" s="41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52"/>
    </row>
    <row r="32" spans="1:28" s="9" customFormat="1" ht="16.5" hidden="1" x14ac:dyDescent="0.3">
      <c r="A32" s="37"/>
      <c r="B32" s="11"/>
      <c r="C32" s="35"/>
      <c r="D32" s="35"/>
      <c r="E32" s="36"/>
      <c r="F32" s="10"/>
      <c r="G32" s="10"/>
      <c r="H32" s="41"/>
      <c r="I32" s="41"/>
      <c r="J32" s="41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52"/>
    </row>
    <row r="33" spans="1:29" s="9" customFormat="1" ht="16.5" hidden="1" x14ac:dyDescent="0.3">
      <c r="A33" s="27" t="s">
        <v>8</v>
      </c>
      <c r="B33" s="11"/>
      <c r="C33" s="35"/>
      <c r="D33" s="35"/>
      <c r="E33" s="36"/>
      <c r="F33" s="10"/>
      <c r="G33" s="10"/>
      <c r="H33" s="41"/>
      <c r="I33" s="41"/>
      <c r="J33" s="41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52"/>
    </row>
    <row r="34" spans="1:29" s="9" customFormat="1" ht="16.5" hidden="1" x14ac:dyDescent="0.3">
      <c r="A34" s="10" t="s">
        <v>54</v>
      </c>
      <c r="B34" s="11"/>
      <c r="C34" s="35"/>
      <c r="D34" s="35"/>
      <c r="E34" s="36"/>
      <c r="F34" s="10"/>
      <c r="G34" s="10"/>
      <c r="H34" s="41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52"/>
    </row>
    <row r="35" spans="1:29" s="9" customFormat="1" ht="16.5" hidden="1" x14ac:dyDescent="0.3">
      <c r="A35" s="63" t="s">
        <v>55</v>
      </c>
      <c r="B35" s="74" t="s">
        <v>56</v>
      </c>
      <c r="C35" s="75" t="s">
        <v>57</v>
      </c>
      <c r="D35" s="64" t="s">
        <v>24</v>
      </c>
      <c r="E35" s="64">
        <v>6501</v>
      </c>
      <c r="F35" s="11">
        <v>17.259</v>
      </c>
      <c r="G35" s="70" t="s">
        <v>38</v>
      </c>
      <c r="H35" s="41"/>
      <c r="I35" s="76">
        <f>1020120-1</f>
        <v>1020119</v>
      </c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52">
        <f>SUM(I35)</f>
        <v>1020119</v>
      </c>
    </row>
    <row r="36" spans="1:29" s="9" customFormat="1" ht="16.5" hidden="1" x14ac:dyDescent="0.3">
      <c r="A36" s="63" t="s">
        <v>55</v>
      </c>
      <c r="B36" s="11" t="s">
        <v>58</v>
      </c>
      <c r="C36" s="75" t="s">
        <v>57</v>
      </c>
      <c r="D36" s="64" t="s">
        <v>24</v>
      </c>
      <c r="E36" s="64">
        <v>6501</v>
      </c>
      <c r="F36" s="11">
        <v>17.259</v>
      </c>
      <c r="G36" s="70" t="s">
        <v>38</v>
      </c>
      <c r="H36" s="41"/>
      <c r="I36" s="76">
        <v>1</v>
      </c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52">
        <f>SUM(I36)</f>
        <v>1</v>
      </c>
    </row>
    <row r="37" spans="1:29" s="9" customFormat="1" ht="16.5" hidden="1" x14ac:dyDescent="0.3">
      <c r="A37" s="42" t="s">
        <v>96</v>
      </c>
      <c r="B37" s="74" t="s">
        <v>56</v>
      </c>
      <c r="C37" s="10" t="s">
        <v>97</v>
      </c>
      <c r="D37" s="65" t="s">
        <v>28</v>
      </c>
      <c r="E37" s="65">
        <v>6502</v>
      </c>
      <c r="F37" s="10">
        <v>17.257999999999999</v>
      </c>
      <c r="G37" s="70" t="s">
        <v>38</v>
      </c>
      <c r="H37" s="41"/>
      <c r="I37" s="76"/>
      <c r="J37" s="76"/>
      <c r="K37" s="76"/>
      <c r="L37" s="76"/>
      <c r="M37" s="76"/>
      <c r="N37" s="76"/>
      <c r="O37" s="76">
        <f>194222-1</f>
        <v>194221</v>
      </c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52">
        <f>SUM(O37)</f>
        <v>194221</v>
      </c>
    </row>
    <row r="38" spans="1:29" s="9" customFormat="1" ht="16.5" hidden="1" x14ac:dyDescent="0.3">
      <c r="A38" s="42" t="s">
        <v>96</v>
      </c>
      <c r="B38" s="11" t="s">
        <v>58</v>
      </c>
      <c r="C38" s="10" t="s">
        <v>97</v>
      </c>
      <c r="D38" s="65" t="s">
        <v>28</v>
      </c>
      <c r="E38" s="65">
        <v>6502</v>
      </c>
      <c r="F38" s="10">
        <v>17.257999999999999</v>
      </c>
      <c r="G38" s="70" t="s">
        <v>38</v>
      </c>
      <c r="H38" s="41"/>
      <c r="I38" s="76"/>
      <c r="J38" s="76"/>
      <c r="K38" s="76"/>
      <c r="L38" s="76"/>
      <c r="M38" s="76"/>
      <c r="N38" s="76"/>
      <c r="O38" s="76">
        <v>1</v>
      </c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52">
        <f>SUM(O38)</f>
        <v>1</v>
      </c>
    </row>
    <row r="39" spans="1:29" s="9" customFormat="1" ht="16.5" hidden="1" x14ac:dyDescent="0.3">
      <c r="A39" s="42" t="s">
        <v>62</v>
      </c>
      <c r="B39" s="74" t="s">
        <v>56</v>
      </c>
      <c r="C39" s="75" t="s">
        <v>63</v>
      </c>
      <c r="D39" s="65" t="s">
        <v>25</v>
      </c>
      <c r="E39" s="65">
        <v>6503</v>
      </c>
      <c r="F39" s="10">
        <v>17.277999999999999</v>
      </c>
      <c r="G39" s="70" t="s">
        <v>38</v>
      </c>
      <c r="H39" s="41"/>
      <c r="I39" s="76"/>
      <c r="J39" s="76">
        <f>187234-1</f>
        <v>187233</v>
      </c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52">
        <f>SUM(J39)</f>
        <v>187233</v>
      </c>
    </row>
    <row r="40" spans="1:29" s="9" customFormat="1" ht="16.5" hidden="1" x14ac:dyDescent="0.3">
      <c r="A40" s="42" t="s">
        <v>62</v>
      </c>
      <c r="B40" s="11" t="s">
        <v>58</v>
      </c>
      <c r="C40" s="75" t="s">
        <v>63</v>
      </c>
      <c r="D40" s="65" t="s">
        <v>25</v>
      </c>
      <c r="E40" s="65">
        <v>6503</v>
      </c>
      <c r="F40" s="10">
        <v>17.277999999999999</v>
      </c>
      <c r="G40" s="70" t="s">
        <v>38</v>
      </c>
      <c r="H40" s="41"/>
      <c r="I40" s="76"/>
      <c r="J40" s="76">
        <v>1</v>
      </c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52">
        <f t="shared" ref="AB40" si="0">SUM(J40)</f>
        <v>1</v>
      </c>
    </row>
    <row r="41" spans="1:29" s="9" customFormat="1" ht="16.5" hidden="1" x14ac:dyDescent="0.3">
      <c r="A41" s="42" t="s">
        <v>96</v>
      </c>
      <c r="B41" s="79" t="s">
        <v>56</v>
      </c>
      <c r="C41" s="10" t="s">
        <v>111</v>
      </c>
      <c r="D41" s="10" t="s">
        <v>28</v>
      </c>
      <c r="E41" s="10">
        <v>6502</v>
      </c>
      <c r="F41" s="10">
        <v>17.257999999999999</v>
      </c>
      <c r="G41" s="80" t="s">
        <v>38</v>
      </c>
      <c r="H41" s="41"/>
      <c r="I41" s="76"/>
      <c r="J41" s="76"/>
      <c r="K41" s="76"/>
      <c r="L41" s="76"/>
      <c r="M41" s="76"/>
      <c r="N41" s="76"/>
      <c r="O41" s="76"/>
      <c r="P41" s="76"/>
      <c r="Q41" s="76"/>
      <c r="R41" s="76">
        <f>793309-1</f>
        <v>793308</v>
      </c>
      <c r="S41" s="76"/>
      <c r="T41" s="76"/>
      <c r="U41" s="76"/>
      <c r="V41" s="76"/>
      <c r="W41" s="76"/>
      <c r="X41" s="76"/>
      <c r="Y41" s="76"/>
      <c r="Z41" s="76"/>
      <c r="AA41" s="76"/>
      <c r="AB41" s="52">
        <f>SUM(Q41:R41)</f>
        <v>793308</v>
      </c>
    </row>
    <row r="42" spans="1:29" s="9" customFormat="1" ht="16.5" hidden="1" x14ac:dyDescent="0.3">
      <c r="A42" s="42" t="s">
        <v>96</v>
      </c>
      <c r="B42" s="11" t="s">
        <v>58</v>
      </c>
      <c r="C42" s="10" t="s">
        <v>111</v>
      </c>
      <c r="D42" s="10" t="s">
        <v>28</v>
      </c>
      <c r="E42" s="10">
        <v>6502</v>
      </c>
      <c r="F42" s="10">
        <v>17.257999999999999</v>
      </c>
      <c r="G42" s="80" t="s">
        <v>38</v>
      </c>
      <c r="H42" s="41"/>
      <c r="I42" s="76"/>
      <c r="J42" s="76"/>
      <c r="K42" s="76"/>
      <c r="L42" s="76"/>
      <c r="M42" s="76"/>
      <c r="N42" s="76"/>
      <c r="O42" s="76"/>
      <c r="P42" s="76"/>
      <c r="Q42" s="76"/>
      <c r="R42" s="76">
        <v>1</v>
      </c>
      <c r="S42" s="76"/>
      <c r="T42" s="76"/>
      <c r="U42" s="76"/>
      <c r="V42" s="76"/>
      <c r="W42" s="76"/>
      <c r="X42" s="76"/>
      <c r="Y42" s="76"/>
      <c r="Z42" s="76"/>
      <c r="AA42" s="76"/>
      <c r="AB42" s="52">
        <f t="shared" ref="AB42:AB45" si="1">SUM(Q42:R42)</f>
        <v>1</v>
      </c>
    </row>
    <row r="43" spans="1:29" s="9" customFormat="1" ht="16.5" hidden="1" x14ac:dyDescent="0.3">
      <c r="A43" s="37" t="s">
        <v>62</v>
      </c>
      <c r="B43" s="79" t="s">
        <v>56</v>
      </c>
      <c r="C43" s="59" t="s">
        <v>112</v>
      </c>
      <c r="D43" s="10" t="s">
        <v>25</v>
      </c>
      <c r="E43" s="10">
        <v>6503</v>
      </c>
      <c r="F43" s="10">
        <v>17.277999999999999</v>
      </c>
      <c r="G43" s="80" t="s">
        <v>38</v>
      </c>
      <c r="H43" s="41"/>
      <c r="I43" s="76"/>
      <c r="J43" s="76"/>
      <c r="K43" s="76"/>
      <c r="L43" s="76"/>
      <c r="M43" s="76"/>
      <c r="N43" s="76"/>
      <c r="O43" s="76"/>
      <c r="P43" s="76"/>
      <c r="Q43" s="76"/>
      <c r="R43" s="76">
        <f>680972-1</f>
        <v>680971</v>
      </c>
      <c r="S43" s="76"/>
      <c r="T43" s="76"/>
      <c r="U43" s="76"/>
      <c r="V43" s="76"/>
      <c r="W43" s="76"/>
      <c r="X43" s="76"/>
      <c r="Y43" s="76"/>
      <c r="Z43" s="76"/>
      <c r="AA43" s="76"/>
      <c r="AB43" s="52">
        <f t="shared" si="1"/>
        <v>680971</v>
      </c>
    </row>
    <row r="44" spans="1:29" s="9" customFormat="1" ht="16.5" hidden="1" x14ac:dyDescent="0.3">
      <c r="A44" s="37" t="s">
        <v>62</v>
      </c>
      <c r="B44" s="11" t="s">
        <v>58</v>
      </c>
      <c r="C44" s="59" t="s">
        <v>112</v>
      </c>
      <c r="D44" s="10" t="s">
        <v>25</v>
      </c>
      <c r="E44" s="10">
        <v>6503</v>
      </c>
      <c r="F44" s="10">
        <v>17.277999999999999</v>
      </c>
      <c r="G44" s="80" t="s">
        <v>38</v>
      </c>
      <c r="H44" s="41"/>
      <c r="I44" s="76"/>
      <c r="J44" s="76"/>
      <c r="K44" s="76"/>
      <c r="L44" s="76"/>
      <c r="M44" s="76"/>
      <c r="N44" s="76"/>
      <c r="O44" s="76"/>
      <c r="P44" s="76"/>
      <c r="Q44" s="76"/>
      <c r="R44" s="76">
        <v>1</v>
      </c>
      <c r="S44" s="76"/>
      <c r="T44" s="76"/>
      <c r="U44" s="76"/>
      <c r="V44" s="76"/>
      <c r="W44" s="76"/>
      <c r="X44" s="76"/>
      <c r="Y44" s="76"/>
      <c r="Z44" s="76"/>
      <c r="AA44" s="76"/>
      <c r="AB44" s="52">
        <f t="shared" si="1"/>
        <v>1</v>
      </c>
    </row>
    <row r="45" spans="1:29" s="9" customFormat="1" ht="16.5" hidden="1" x14ac:dyDescent="0.3">
      <c r="A45" s="37"/>
      <c r="B45" s="11"/>
      <c r="C45" s="49"/>
      <c r="D45" s="10"/>
      <c r="E45" s="11"/>
      <c r="F45" s="10"/>
      <c r="G45" s="10"/>
      <c r="H45" s="41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52">
        <f t="shared" si="1"/>
        <v>0</v>
      </c>
    </row>
    <row r="46" spans="1:29" s="9" customFormat="1" ht="32.25" hidden="1" x14ac:dyDescent="0.3">
      <c r="A46" s="37" t="s">
        <v>88</v>
      </c>
      <c r="B46" s="11" t="s">
        <v>89</v>
      </c>
      <c r="C46" s="10" t="s">
        <v>92</v>
      </c>
      <c r="D46" s="65" t="s">
        <v>25</v>
      </c>
      <c r="E46" s="10">
        <v>6407</v>
      </c>
      <c r="F46" s="10">
        <v>17.277999999999999</v>
      </c>
      <c r="G46" s="78" t="s">
        <v>38</v>
      </c>
      <c r="H46" s="41"/>
      <c r="I46" s="76"/>
      <c r="J46" s="76"/>
      <c r="K46" s="76"/>
      <c r="L46" s="76"/>
      <c r="M46" s="76"/>
      <c r="N46" s="76">
        <v>69999</v>
      </c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52">
        <f>SUM(N46)</f>
        <v>69999</v>
      </c>
      <c r="AC46" s="54"/>
    </row>
    <row r="47" spans="1:29" s="9" customFormat="1" ht="32.25" hidden="1" x14ac:dyDescent="0.3">
      <c r="A47" s="37" t="s">
        <v>88</v>
      </c>
      <c r="B47" s="11" t="s">
        <v>58</v>
      </c>
      <c r="C47" s="10" t="s">
        <v>92</v>
      </c>
      <c r="D47" s="65" t="s">
        <v>25</v>
      </c>
      <c r="E47" s="10">
        <v>6407</v>
      </c>
      <c r="F47" s="10">
        <v>17.277999999999999</v>
      </c>
      <c r="G47" s="78" t="s">
        <v>38</v>
      </c>
      <c r="H47" s="41"/>
      <c r="I47" s="76"/>
      <c r="J47" s="76"/>
      <c r="K47" s="76"/>
      <c r="L47" s="76"/>
      <c r="M47" s="76"/>
      <c r="N47" s="76">
        <v>1</v>
      </c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52">
        <f>SUM(N47)</f>
        <v>1</v>
      </c>
    </row>
    <row r="48" spans="1:29" s="9" customFormat="1" ht="16.5" hidden="1" x14ac:dyDescent="0.3">
      <c r="A48" s="37"/>
      <c r="B48" s="11"/>
      <c r="C48" s="56"/>
      <c r="D48" s="10"/>
      <c r="E48" s="11"/>
      <c r="F48" s="10"/>
      <c r="G48" s="10"/>
      <c r="H48" s="41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52"/>
    </row>
    <row r="49" spans="1:28" s="9" customFormat="1" ht="16.5" hidden="1" x14ac:dyDescent="0.3">
      <c r="A49" s="37"/>
      <c r="B49" s="11"/>
      <c r="C49" s="56"/>
      <c r="D49" s="10"/>
      <c r="E49" s="11"/>
      <c r="F49" s="10"/>
      <c r="G49" s="10"/>
      <c r="H49" s="41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52"/>
    </row>
    <row r="50" spans="1:28" s="9" customFormat="1" ht="16.5" hidden="1" x14ac:dyDescent="0.3">
      <c r="A50" s="37"/>
      <c r="B50" s="55"/>
      <c r="C50" s="49"/>
      <c r="D50" s="10"/>
      <c r="E50" s="11"/>
      <c r="F50" s="10"/>
      <c r="G50" s="10"/>
      <c r="H50" s="41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52"/>
    </row>
    <row r="51" spans="1:28" s="9" customFormat="1" ht="16.5" hidden="1" x14ac:dyDescent="0.3">
      <c r="A51" s="37"/>
      <c r="B51" s="11"/>
      <c r="C51" s="10"/>
      <c r="D51" s="10"/>
      <c r="E51" s="11"/>
      <c r="F51" s="10"/>
      <c r="G51" s="10"/>
      <c r="H51" s="41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52"/>
    </row>
    <row r="52" spans="1:28" s="9" customFormat="1" ht="16.5" x14ac:dyDescent="0.3">
      <c r="A52" s="27" t="s">
        <v>8</v>
      </c>
      <c r="B52" s="11"/>
      <c r="C52" s="35"/>
      <c r="D52" s="35"/>
      <c r="E52" s="35"/>
      <c r="F52" s="10"/>
      <c r="G52" s="10"/>
      <c r="H52" s="41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52"/>
    </row>
    <row r="53" spans="1:28" s="9" customFormat="1" ht="16.5" x14ac:dyDescent="0.3">
      <c r="A53" s="10" t="s">
        <v>48</v>
      </c>
      <c r="B53" s="11"/>
      <c r="C53" s="35"/>
      <c r="D53" s="35"/>
      <c r="E53" s="35"/>
      <c r="F53" s="10"/>
      <c r="G53" s="10"/>
      <c r="H53" s="41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52"/>
    </row>
    <row r="54" spans="1:28" s="9" customFormat="1" ht="16.5" hidden="1" x14ac:dyDescent="0.3">
      <c r="A54" s="37" t="s">
        <v>88</v>
      </c>
      <c r="B54" s="11" t="s">
        <v>89</v>
      </c>
      <c r="C54" s="10" t="s">
        <v>90</v>
      </c>
      <c r="D54" s="10" t="s">
        <v>29</v>
      </c>
      <c r="E54" s="10" t="s">
        <v>30</v>
      </c>
      <c r="F54" s="11">
        <v>17.207000000000001</v>
      </c>
      <c r="G54" s="80" t="s">
        <v>91</v>
      </c>
      <c r="H54" s="41"/>
      <c r="I54" s="76"/>
      <c r="J54" s="76"/>
      <c r="K54" s="76"/>
      <c r="L54" s="76"/>
      <c r="M54" s="76"/>
      <c r="N54" s="76">
        <v>29999</v>
      </c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52">
        <f>SUM(N54)</f>
        <v>29999</v>
      </c>
    </row>
    <row r="55" spans="1:28" s="9" customFormat="1" ht="16.5" hidden="1" x14ac:dyDescent="0.3">
      <c r="A55" s="37" t="s">
        <v>88</v>
      </c>
      <c r="B55" s="11" t="s">
        <v>58</v>
      </c>
      <c r="C55" s="10" t="s">
        <v>90</v>
      </c>
      <c r="D55" s="10" t="s">
        <v>29</v>
      </c>
      <c r="E55" s="10" t="s">
        <v>30</v>
      </c>
      <c r="F55" s="11">
        <v>17.207000000000001</v>
      </c>
      <c r="G55" s="80" t="s">
        <v>91</v>
      </c>
      <c r="H55" s="41"/>
      <c r="I55" s="76"/>
      <c r="J55" s="76"/>
      <c r="K55" s="76"/>
      <c r="L55" s="76"/>
      <c r="M55" s="76"/>
      <c r="N55" s="76">
        <v>1</v>
      </c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52">
        <f>SUM(N55)</f>
        <v>1</v>
      </c>
    </row>
    <row r="56" spans="1:28" s="9" customFormat="1" ht="16.5" hidden="1" x14ac:dyDescent="0.3">
      <c r="A56" s="42" t="s">
        <v>16</v>
      </c>
      <c r="B56" s="11"/>
      <c r="C56" s="10"/>
      <c r="D56" s="10" t="s">
        <v>29</v>
      </c>
      <c r="E56" s="10" t="s">
        <v>30</v>
      </c>
      <c r="F56" s="11">
        <v>17.207000000000001</v>
      </c>
      <c r="G56" s="59" t="s">
        <v>39</v>
      </c>
      <c r="H56" s="41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52"/>
    </row>
    <row r="57" spans="1:28" s="9" customFormat="1" ht="16.5" hidden="1" x14ac:dyDescent="0.3">
      <c r="A57" s="42" t="s">
        <v>16</v>
      </c>
      <c r="B57" s="11"/>
      <c r="C57" s="10"/>
      <c r="D57" s="10" t="s">
        <v>29</v>
      </c>
      <c r="E57" s="10" t="s">
        <v>30</v>
      </c>
      <c r="F57" s="11">
        <v>17.207000000000001</v>
      </c>
      <c r="G57" s="59" t="s">
        <v>39</v>
      </c>
      <c r="H57" s="41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52"/>
    </row>
    <row r="58" spans="1:28" s="9" customFormat="1" ht="16.5" hidden="1" x14ac:dyDescent="0.3">
      <c r="A58" s="42" t="s">
        <v>17</v>
      </c>
      <c r="B58" s="11" t="s">
        <v>56</v>
      </c>
      <c r="C58" s="10" t="s">
        <v>105</v>
      </c>
      <c r="D58" s="10" t="s">
        <v>29</v>
      </c>
      <c r="E58" s="10" t="s">
        <v>31</v>
      </c>
      <c r="F58" s="11" t="s">
        <v>18</v>
      </c>
      <c r="G58" s="59" t="s">
        <v>39</v>
      </c>
      <c r="H58" s="41"/>
      <c r="I58" s="76"/>
      <c r="J58" s="76"/>
      <c r="K58" s="76"/>
      <c r="L58" s="76"/>
      <c r="M58" s="76"/>
      <c r="N58" s="76"/>
      <c r="O58" s="76"/>
      <c r="P58" s="76"/>
      <c r="Q58" s="76">
        <f>50313-1</f>
        <v>50312</v>
      </c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52">
        <f>SUM(Q58)</f>
        <v>50312</v>
      </c>
    </row>
    <row r="59" spans="1:28" s="9" customFormat="1" ht="16.5" hidden="1" x14ac:dyDescent="0.3">
      <c r="A59" s="42" t="s">
        <v>17</v>
      </c>
      <c r="B59" s="11" t="s">
        <v>58</v>
      </c>
      <c r="C59" s="10" t="s">
        <v>105</v>
      </c>
      <c r="D59" s="10" t="s">
        <v>29</v>
      </c>
      <c r="E59" s="10" t="s">
        <v>31</v>
      </c>
      <c r="F59" s="11" t="s">
        <v>18</v>
      </c>
      <c r="G59" s="59" t="s">
        <v>39</v>
      </c>
      <c r="H59" s="41"/>
      <c r="I59" s="76"/>
      <c r="J59" s="76"/>
      <c r="K59" s="76"/>
      <c r="L59" s="76"/>
      <c r="M59" s="76"/>
      <c r="N59" s="76"/>
      <c r="O59" s="76"/>
      <c r="P59" s="76"/>
      <c r="Q59" s="76">
        <v>1</v>
      </c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52">
        <f t="shared" ref="AB59:AB60" si="2">SUM(Q59)</f>
        <v>1</v>
      </c>
    </row>
    <row r="60" spans="1:28" s="9" customFormat="1" ht="16.5" hidden="1" x14ac:dyDescent="0.3">
      <c r="A60" s="72" t="s">
        <v>46</v>
      </c>
      <c r="B60" s="11" t="s">
        <v>49</v>
      </c>
      <c r="C60" s="10" t="s">
        <v>47</v>
      </c>
      <c r="D60" s="10" t="s">
        <v>20</v>
      </c>
      <c r="E60" s="10" t="s">
        <v>21</v>
      </c>
      <c r="F60" s="10">
        <v>10.561</v>
      </c>
      <c r="G60" s="11"/>
      <c r="H60" s="73">
        <v>7486.43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52">
        <f t="shared" si="2"/>
        <v>0</v>
      </c>
    </row>
    <row r="61" spans="1:28" s="9" customFormat="1" ht="16.5" hidden="1" x14ac:dyDescent="0.3">
      <c r="A61" s="72" t="s">
        <v>114</v>
      </c>
      <c r="B61" s="11" t="s">
        <v>56</v>
      </c>
      <c r="C61" s="81" t="s">
        <v>115</v>
      </c>
      <c r="D61" s="81" t="s">
        <v>116</v>
      </c>
      <c r="E61" s="10" t="s">
        <v>117</v>
      </c>
      <c r="F61" s="10" t="s">
        <v>14</v>
      </c>
      <c r="G61" s="46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>
        <v>6593.49</v>
      </c>
      <c r="T61" s="77"/>
      <c r="U61" s="77"/>
      <c r="V61" s="77"/>
      <c r="W61" s="77"/>
      <c r="X61" s="77"/>
      <c r="Y61" s="77"/>
      <c r="Z61" s="77"/>
      <c r="AA61" s="77"/>
      <c r="AB61" s="52">
        <f>S61</f>
        <v>6593.49</v>
      </c>
    </row>
    <row r="62" spans="1:28" s="9" customFormat="1" ht="16.5" hidden="1" x14ac:dyDescent="0.3">
      <c r="A62" s="72" t="s">
        <v>120</v>
      </c>
      <c r="B62" s="11" t="s">
        <v>56</v>
      </c>
      <c r="C62" s="81" t="s">
        <v>121</v>
      </c>
      <c r="D62" s="81" t="s">
        <v>122</v>
      </c>
      <c r="E62" s="10" t="s">
        <v>123</v>
      </c>
      <c r="F62" s="10" t="s">
        <v>14</v>
      </c>
      <c r="G62" s="46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>
        <v>19883</v>
      </c>
      <c r="U62" s="77"/>
      <c r="V62" s="77"/>
      <c r="W62" s="77"/>
      <c r="X62" s="77"/>
      <c r="Y62" s="77"/>
      <c r="Z62" s="77"/>
      <c r="AA62" s="77"/>
      <c r="AB62" s="52">
        <f>SUM(T62)</f>
        <v>19883</v>
      </c>
    </row>
    <row r="63" spans="1:28" s="9" customFormat="1" ht="16.5" hidden="1" x14ac:dyDescent="0.3">
      <c r="A63" s="42" t="s">
        <v>124</v>
      </c>
      <c r="B63" s="11" t="s">
        <v>56</v>
      </c>
      <c r="C63" s="81" t="s">
        <v>121</v>
      </c>
      <c r="D63" s="81" t="s">
        <v>122</v>
      </c>
      <c r="E63" s="10" t="s">
        <v>123</v>
      </c>
      <c r="F63" s="10" t="s">
        <v>14</v>
      </c>
      <c r="G63" s="46"/>
      <c r="H63" s="23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>
        <v>122383.79245723982</v>
      </c>
      <c r="U63" s="77"/>
      <c r="V63" s="77"/>
      <c r="W63" s="77"/>
      <c r="X63" s="77"/>
      <c r="Y63" s="77"/>
      <c r="Z63" s="77"/>
      <c r="AA63" s="77"/>
      <c r="AB63" s="52">
        <f>SUM(T63)</f>
        <v>122383.79245723982</v>
      </c>
    </row>
    <row r="64" spans="1:28" s="9" customFormat="1" ht="16.5" hidden="1" x14ac:dyDescent="0.3">
      <c r="A64" s="42" t="s">
        <v>134</v>
      </c>
      <c r="B64" s="79" t="s">
        <v>56</v>
      </c>
      <c r="C64" s="48" t="s">
        <v>135</v>
      </c>
      <c r="D64" s="48" t="s">
        <v>136</v>
      </c>
      <c r="E64" s="48" t="s">
        <v>137</v>
      </c>
      <c r="F64" s="82"/>
      <c r="G64" s="46"/>
      <c r="H64" s="23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>
        <f>144606-1</f>
        <v>144605</v>
      </c>
      <c r="W64" s="77"/>
      <c r="X64" s="77"/>
      <c r="Y64" s="77">
        <v>-22833</v>
      </c>
      <c r="Z64" s="77"/>
      <c r="AA64" s="77"/>
      <c r="AB64" s="52">
        <f>SUM(V64:Y64)</f>
        <v>121772</v>
      </c>
    </row>
    <row r="65" spans="1:28" s="9" customFormat="1" ht="16.5" hidden="1" x14ac:dyDescent="0.3">
      <c r="A65" s="42" t="s">
        <v>134</v>
      </c>
      <c r="B65" s="11" t="s">
        <v>58</v>
      </c>
      <c r="C65" s="48" t="s">
        <v>135</v>
      </c>
      <c r="D65" s="48" t="s">
        <v>136</v>
      </c>
      <c r="E65" s="48" t="s">
        <v>137</v>
      </c>
      <c r="F65" s="82"/>
      <c r="G65" s="46"/>
      <c r="H65" s="23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>
        <v>1</v>
      </c>
      <c r="W65" s="77"/>
      <c r="X65" s="77"/>
      <c r="Y65" s="77"/>
      <c r="Z65" s="77"/>
      <c r="AA65" s="77"/>
      <c r="AB65" s="52">
        <f>V65</f>
        <v>1</v>
      </c>
    </row>
    <row r="66" spans="1:28" s="9" customFormat="1" ht="16.5" hidden="1" x14ac:dyDescent="0.3">
      <c r="A66" s="83" t="s">
        <v>140</v>
      </c>
      <c r="B66" s="79" t="s">
        <v>56</v>
      </c>
      <c r="C66" s="84" t="s">
        <v>141</v>
      </c>
      <c r="D66" s="84" t="s">
        <v>142</v>
      </c>
      <c r="E66" s="85" t="s">
        <v>143</v>
      </c>
      <c r="F66" s="10" t="s">
        <v>14</v>
      </c>
      <c r="G66" s="46"/>
      <c r="H66" s="23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>
        <v>8933.65</v>
      </c>
      <c r="X66" s="77"/>
      <c r="Y66" s="77"/>
      <c r="Z66" s="77"/>
      <c r="AA66" s="77"/>
      <c r="AB66" s="52">
        <f>W66</f>
        <v>8933.65</v>
      </c>
    </row>
    <row r="67" spans="1:28" s="9" customFormat="1" ht="16.5" hidden="1" x14ac:dyDescent="0.3">
      <c r="A67" s="86" t="s">
        <v>144</v>
      </c>
      <c r="B67" s="79" t="s">
        <v>56</v>
      </c>
      <c r="C67" s="84" t="s">
        <v>145</v>
      </c>
      <c r="D67" s="84" t="s">
        <v>146</v>
      </c>
      <c r="E67" s="85" t="s">
        <v>147</v>
      </c>
      <c r="F67" s="10" t="s">
        <v>14</v>
      </c>
      <c r="G67" s="46"/>
      <c r="H67" s="23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>
        <v>6700.24</v>
      </c>
      <c r="X67" s="77"/>
      <c r="Y67" s="77"/>
      <c r="Z67" s="77"/>
      <c r="AA67" s="77"/>
      <c r="AB67" s="52">
        <f>W67</f>
        <v>6700.24</v>
      </c>
    </row>
    <row r="68" spans="1:28" s="9" customFormat="1" ht="16.5" hidden="1" x14ac:dyDescent="0.3">
      <c r="A68" s="42" t="s">
        <v>150</v>
      </c>
      <c r="B68" s="79" t="s">
        <v>56</v>
      </c>
      <c r="C68" s="87" t="s">
        <v>151</v>
      </c>
      <c r="D68" s="88" t="s">
        <v>152</v>
      </c>
      <c r="E68" s="65" t="s">
        <v>153</v>
      </c>
      <c r="F68" s="10" t="s">
        <v>14</v>
      </c>
      <c r="G68" s="46"/>
      <c r="H68" s="23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>
        <v>5118</v>
      </c>
      <c r="Y68" s="77"/>
      <c r="Z68" s="77"/>
      <c r="AA68" s="77"/>
      <c r="AB68" s="52">
        <f>X68</f>
        <v>5118</v>
      </c>
    </row>
    <row r="69" spans="1:28" s="9" customFormat="1" ht="16.5" x14ac:dyDescent="0.3">
      <c r="A69" s="42" t="s">
        <v>163</v>
      </c>
      <c r="B69" s="79" t="s">
        <v>56</v>
      </c>
      <c r="C69" s="90" t="s">
        <v>161</v>
      </c>
      <c r="D69" s="91" t="s">
        <v>162</v>
      </c>
      <c r="E69" s="10" t="s">
        <v>160</v>
      </c>
      <c r="F69" s="10" t="s">
        <v>14</v>
      </c>
      <c r="G69" s="46"/>
      <c r="H69" s="23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>
        <v>430.44</v>
      </c>
      <c r="AB69" s="52">
        <f>AA69</f>
        <v>430.44</v>
      </c>
    </row>
    <row r="70" spans="1:28" s="9" customFormat="1" ht="16.5" x14ac:dyDescent="0.3">
      <c r="A70" s="42"/>
      <c r="B70" s="79"/>
      <c r="C70" s="87"/>
      <c r="D70" s="88"/>
      <c r="E70" s="65"/>
      <c r="F70" s="82"/>
      <c r="G70" s="46"/>
      <c r="H70" s="23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52"/>
    </row>
    <row r="71" spans="1:28" s="9" customFormat="1" ht="16.5" x14ac:dyDescent="0.3">
      <c r="A71" s="58"/>
      <c r="B71" s="11"/>
      <c r="C71" s="59"/>
      <c r="D71" s="59"/>
      <c r="E71" s="59"/>
      <c r="F71" s="46"/>
      <c r="G71" s="46"/>
      <c r="H71" s="23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52"/>
    </row>
    <row r="72" spans="1:28" s="9" customFormat="1" ht="17.25" thickBot="1" x14ac:dyDescent="0.35">
      <c r="A72" s="22"/>
      <c r="B72" s="22"/>
      <c r="C72" s="22"/>
      <c r="D72" s="20"/>
      <c r="E72" s="20"/>
      <c r="F72" s="20"/>
      <c r="G72" s="20"/>
      <c r="H72" s="23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52"/>
    </row>
    <row r="73" spans="1:28" s="9" customFormat="1" ht="17.25" thickBot="1" x14ac:dyDescent="0.35">
      <c r="A73" s="24" t="s">
        <v>0</v>
      </c>
      <c r="B73" s="25"/>
      <c r="C73" s="26"/>
      <c r="D73" s="26"/>
      <c r="E73" s="26"/>
      <c r="F73" s="26"/>
      <c r="G73" s="69"/>
      <c r="H73" s="50">
        <f>SUM(H6:H72)</f>
        <v>7486.43</v>
      </c>
      <c r="I73" s="50">
        <f>SUM(I35:I72)</f>
        <v>1020120</v>
      </c>
      <c r="J73" s="50">
        <f>SUM(J34:J46)</f>
        <v>187234</v>
      </c>
      <c r="K73" s="50">
        <f>SUM(K25:K29)</f>
        <v>100000</v>
      </c>
      <c r="L73" s="50">
        <f>SUM(L13:L16)</f>
        <v>29948</v>
      </c>
      <c r="M73" s="50">
        <f>SUM(M8:M72)</f>
        <v>95000</v>
      </c>
      <c r="N73" s="50">
        <f>SUM(N33:N71)</f>
        <v>100000</v>
      </c>
      <c r="O73" s="50">
        <f>SUM(O37:O38)</f>
        <v>194222</v>
      </c>
      <c r="P73" s="50">
        <f>SUM(P9)</f>
        <v>394555</v>
      </c>
      <c r="Q73" s="50">
        <f>SUM(Q52:Q63)</f>
        <v>50313</v>
      </c>
      <c r="R73" s="50">
        <f>SUM(R34:R45)</f>
        <v>1474281</v>
      </c>
      <c r="S73" s="50">
        <f>SUM(S53:S71)</f>
        <v>6593.49</v>
      </c>
      <c r="T73" s="50">
        <f>SUM(T62:T63)</f>
        <v>142266.79245723982</v>
      </c>
      <c r="U73" s="50">
        <f>SUM(U26:U29)</f>
        <v>181500</v>
      </c>
      <c r="V73" s="50">
        <f>SUM(V53:V66)</f>
        <v>144606</v>
      </c>
      <c r="W73" s="50">
        <f>SUM(W53:W67)</f>
        <v>15633.89</v>
      </c>
      <c r="X73" s="50">
        <f>SUM(X68:X71)</f>
        <v>5118</v>
      </c>
      <c r="Y73" s="50">
        <f>SUM(Y52:Y65)</f>
        <v>-22833</v>
      </c>
      <c r="Z73" s="50">
        <f>SUM(Z26:Z30)</f>
        <v>24000.000529891302</v>
      </c>
      <c r="AA73" s="50">
        <f>SUM(AA67:AA70)</f>
        <v>430.44</v>
      </c>
      <c r="AB73" s="51"/>
    </row>
    <row r="74" spans="1:28" s="9" customFormat="1" ht="16.5" x14ac:dyDescent="0.3">
      <c r="A74" s="14"/>
      <c r="B74" s="14"/>
      <c r="C74" s="15"/>
      <c r="D74" s="15"/>
      <c r="E74" s="15"/>
      <c r="F74" s="15"/>
      <c r="G74" s="15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7"/>
    </row>
    <row r="75" spans="1:28" s="9" customFormat="1" ht="16.5" x14ac:dyDescent="0.3">
      <c r="A75" s="13" t="s">
        <v>9</v>
      </c>
      <c r="C75" s="34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</row>
    <row r="76" spans="1:28" s="9" customFormat="1" ht="16.5" hidden="1" x14ac:dyDescent="0.3">
      <c r="A76" s="13" t="s">
        <v>50</v>
      </c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8" s="9" customFormat="1" ht="16.5" hidden="1" x14ac:dyDescent="0.3">
      <c r="A77" s="14" t="s">
        <v>51</v>
      </c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</row>
    <row r="78" spans="1:28" ht="15" hidden="1" x14ac:dyDescent="0.25">
      <c r="A78" s="13" t="s">
        <v>59</v>
      </c>
    </row>
    <row r="79" spans="1:28" ht="15" hidden="1" x14ac:dyDescent="0.25">
      <c r="A79" s="14" t="s">
        <v>60</v>
      </c>
    </row>
    <row r="80" spans="1:28" ht="15" hidden="1" x14ac:dyDescent="0.25">
      <c r="A80" s="13" t="s">
        <v>64</v>
      </c>
    </row>
    <row r="81" spans="1:1" ht="15" hidden="1" x14ac:dyDescent="0.25">
      <c r="A81" s="14" t="s">
        <v>65</v>
      </c>
    </row>
    <row r="82" spans="1:1" ht="15" hidden="1" x14ac:dyDescent="0.25">
      <c r="A82" s="13" t="s">
        <v>71</v>
      </c>
    </row>
    <row r="83" spans="1:1" ht="15" hidden="1" x14ac:dyDescent="0.25">
      <c r="A83" s="14" t="s">
        <v>72</v>
      </c>
    </row>
    <row r="84" spans="1:1" ht="15" hidden="1" x14ac:dyDescent="0.25">
      <c r="A84" s="13" t="s">
        <v>80</v>
      </c>
    </row>
    <row r="85" spans="1:1" ht="15" hidden="1" x14ac:dyDescent="0.25">
      <c r="A85" s="14" t="s">
        <v>81</v>
      </c>
    </row>
    <row r="86" spans="1:1" ht="15" hidden="1" x14ac:dyDescent="0.25">
      <c r="A86" s="13" t="s">
        <v>86</v>
      </c>
    </row>
    <row r="87" spans="1:1" ht="15" hidden="1" x14ac:dyDescent="0.25">
      <c r="A87" s="13" t="s">
        <v>85</v>
      </c>
    </row>
    <row r="88" spans="1:1" ht="15" hidden="1" x14ac:dyDescent="0.25">
      <c r="A88" s="13" t="s">
        <v>94</v>
      </c>
    </row>
    <row r="89" spans="1:1" ht="15" hidden="1" x14ac:dyDescent="0.25">
      <c r="A89" s="14" t="s">
        <v>93</v>
      </c>
    </row>
    <row r="90" spans="1:1" ht="15" hidden="1" x14ac:dyDescent="0.25">
      <c r="A90" s="13" t="s">
        <v>99</v>
      </c>
    </row>
    <row r="91" spans="1:1" ht="15" hidden="1" x14ac:dyDescent="0.25">
      <c r="A91" s="14" t="s">
        <v>98</v>
      </c>
    </row>
    <row r="92" spans="1:1" ht="15" hidden="1" x14ac:dyDescent="0.25">
      <c r="A92" s="13" t="s">
        <v>100</v>
      </c>
    </row>
    <row r="93" spans="1:1" ht="15" hidden="1" x14ac:dyDescent="0.25">
      <c r="A93" s="14" t="s">
        <v>101</v>
      </c>
    </row>
    <row r="94" spans="1:1" ht="15" hidden="1" x14ac:dyDescent="0.25">
      <c r="A94" s="13" t="s">
        <v>107</v>
      </c>
    </row>
    <row r="95" spans="1:1" ht="15" hidden="1" x14ac:dyDescent="0.25">
      <c r="A95" s="14" t="s">
        <v>106</v>
      </c>
    </row>
    <row r="96" spans="1:1" ht="15" hidden="1" x14ac:dyDescent="0.25">
      <c r="A96" s="13" t="s">
        <v>110</v>
      </c>
    </row>
    <row r="97" spans="1:1" ht="15" hidden="1" x14ac:dyDescent="0.25">
      <c r="A97" s="14" t="s">
        <v>109</v>
      </c>
    </row>
    <row r="98" spans="1:1" ht="15" hidden="1" x14ac:dyDescent="0.25">
      <c r="A98" s="13" t="s">
        <v>118</v>
      </c>
    </row>
    <row r="99" spans="1:1" ht="15" hidden="1" x14ac:dyDescent="0.25">
      <c r="A99" s="14" t="s">
        <v>119</v>
      </c>
    </row>
    <row r="100" spans="1:1" ht="15" hidden="1" x14ac:dyDescent="0.25">
      <c r="A100" s="13" t="s">
        <v>125</v>
      </c>
    </row>
    <row r="101" spans="1:1" ht="15" hidden="1" x14ac:dyDescent="0.25">
      <c r="A101" s="14" t="s">
        <v>126</v>
      </c>
    </row>
    <row r="102" spans="1:1" ht="15" hidden="1" x14ac:dyDescent="0.25">
      <c r="A102" s="13" t="s">
        <v>129</v>
      </c>
    </row>
    <row r="103" spans="1:1" ht="15" hidden="1" x14ac:dyDescent="0.25">
      <c r="A103" s="14" t="s">
        <v>130</v>
      </c>
    </row>
    <row r="104" spans="1:1" ht="15" hidden="1" x14ac:dyDescent="0.25">
      <c r="A104" s="13" t="s">
        <v>132</v>
      </c>
    </row>
    <row r="105" spans="1:1" ht="15" hidden="1" x14ac:dyDescent="0.25">
      <c r="A105" s="14" t="s">
        <v>133</v>
      </c>
    </row>
    <row r="106" spans="1:1" ht="15" hidden="1" x14ac:dyDescent="0.25">
      <c r="A106" s="13" t="s">
        <v>138</v>
      </c>
    </row>
    <row r="107" spans="1:1" ht="15" hidden="1" x14ac:dyDescent="0.25">
      <c r="A107" s="14" t="s">
        <v>119</v>
      </c>
    </row>
    <row r="108" spans="1:1" ht="15" hidden="1" x14ac:dyDescent="0.25">
      <c r="A108" s="13" t="s">
        <v>149</v>
      </c>
    </row>
    <row r="109" spans="1:1" ht="15" hidden="1" x14ac:dyDescent="0.25">
      <c r="A109" s="14" t="s">
        <v>119</v>
      </c>
    </row>
    <row r="110" spans="1:1" ht="15" hidden="1" x14ac:dyDescent="0.25">
      <c r="A110" s="13" t="s">
        <v>155</v>
      </c>
    </row>
    <row r="111" spans="1:1" ht="15" hidden="1" x14ac:dyDescent="0.25">
      <c r="A111" s="14" t="s">
        <v>156</v>
      </c>
    </row>
    <row r="112" spans="1:1" ht="15" hidden="1" x14ac:dyDescent="0.25">
      <c r="A112" s="13" t="s">
        <v>157</v>
      </c>
    </row>
    <row r="113" spans="1:1" ht="15" hidden="1" x14ac:dyDescent="0.25">
      <c r="A113" s="14" t="s">
        <v>130</v>
      </c>
    </row>
    <row r="114" spans="1:1" ht="15" x14ac:dyDescent="0.25">
      <c r="A114" s="13" t="s">
        <v>164</v>
      </c>
    </row>
    <row r="115" spans="1:1" ht="15" x14ac:dyDescent="0.25">
      <c r="A115" s="14" t="s">
        <v>119</v>
      </c>
    </row>
    <row r="123" spans="1:1" ht="15" x14ac:dyDescent="0.25">
      <c r="A123" s="13" t="s">
        <v>42</v>
      </c>
    </row>
    <row r="124" spans="1:1" ht="15" x14ac:dyDescent="0.25">
      <c r="A124" s="71" t="s">
        <v>44</v>
      </c>
    </row>
    <row r="125" spans="1:1" ht="15" x14ac:dyDescent="0.25">
      <c r="A125" s="13" t="s">
        <v>43</v>
      </c>
    </row>
    <row r="126" spans="1:1" ht="15" x14ac:dyDescent="0.25">
      <c r="A126" s="71" t="s">
        <v>45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CBCD58-7C2F-4DC2-B72A-19001C394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2019-01-09T16:16:35Z</cp:lastPrinted>
  <dcterms:created xsi:type="dcterms:W3CDTF">2000-04-13T13:33:42Z</dcterms:created>
  <dcterms:modified xsi:type="dcterms:W3CDTF">2024-05-07T14:31:37Z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