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3889B8F6-8E2D-4BB0-B5F4-70898AF40E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R60" i="2"/>
  <c r="Q54" i="2"/>
  <c r="Q52" i="2"/>
  <c r="S52" i="2" s="1"/>
  <c r="S47" i="2"/>
  <c r="S49" i="2"/>
  <c r="S51" i="2"/>
  <c r="S53" i="2"/>
  <c r="S54" i="2"/>
  <c r="S55" i="2"/>
  <c r="S56" i="2"/>
  <c r="P18" i="2"/>
  <c r="S18" i="2" s="1"/>
  <c r="S17" i="2"/>
  <c r="S19" i="2"/>
  <c r="P16" i="2"/>
  <c r="S16" i="2" s="1"/>
  <c r="O60" i="2"/>
  <c r="S9" i="2"/>
  <c r="N48" i="2"/>
  <c r="N60" i="2" s="1"/>
  <c r="M60" i="2"/>
  <c r="S8" i="2"/>
  <c r="S24" i="2"/>
  <c r="L60" i="2"/>
  <c r="S40" i="2"/>
  <c r="K39" i="2"/>
  <c r="S39" i="2" s="1"/>
  <c r="J50" i="2"/>
  <c r="J60" i="2" s="1"/>
  <c r="I46" i="2"/>
  <c r="I60" i="2" s="1"/>
  <c r="S20" i="2"/>
  <c r="S10" i="2"/>
  <c r="S11" i="2"/>
  <c r="S12" i="2"/>
  <c r="H60" i="2"/>
  <c r="S50" i="2" l="1"/>
  <c r="Q60" i="2"/>
  <c r="S46" i="2"/>
  <c r="S48" i="2"/>
  <c r="P60" i="2"/>
  <c r="K60" i="2"/>
</calcChain>
</file>

<file path=xl/sharedStrings.xml><?xml version="1.0" encoding="utf-8"?>
<sst xmlns="http://schemas.openxmlformats.org/spreadsheetml/2006/main" count="189" uniqueCount="113">
  <si>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</si>
  <si>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</si>
  <si>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</si>
  <si>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</si>
  <si>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</si>
  <si>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</si>
  <si>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</si>
  <si>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</si>
  <si>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</si>
  <si>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</si>
  <si>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</si>
  <si>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</si>
  <si>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</si>
  <si>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</si>
  <si>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</si>
  <si>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</si>
  <si>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</si>
  <si>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</si>
  <si>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</si>
  <si>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</si>
  <si>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</si>
  <si>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</si>
  <si>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</si>
  <si>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</si>
  <si>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</si>
  <si>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</si>
  <si>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</si>
  <si>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</si>
  <si>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</si>
  <si>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</si>
  <si>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</si>
  <si>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</si>
  <si>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</si>
  <si>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</si>
  <si>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</si>
  <si>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</si>
  <si>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</si>
  <si>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</si>
  <si>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</si>
  <si>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</si>
  <si>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</si>
  <si>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</si>
  <si>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</si>
  <si>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</si>
  <si>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</si>
  <si>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</si>
  <si>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</si>
  <si>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</si>
  <si>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</si>
  <si>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</si>
  <si>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</si>
  <si>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</si>
  <si>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</si>
  <si>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</si>
  <si>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</si>
  <si>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</si>
  <si>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</si>
  <si>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</si>
  <si>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</si>
  <si>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</si>
  <si>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</si>
  <si>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</si>
  <si>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7003-1778</t>
  </si>
  <si>
    <t>BUDGET #3 FY24</t>
  </si>
  <si>
    <t>CT EOL 24CCFHAMNEGREA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</si>
  <si>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</si>
  <si>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</si>
  <si>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</si>
  <si>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</si>
  <si>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</si>
  <si>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</si>
  <si>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</si>
  <si>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#4 FY24</t>
  </si>
  <si>
    <t>CT EOL 24CCFHAMVETSUI</t>
  </si>
  <si>
    <t>DVOP</t>
  </si>
  <si>
    <t>JULY 1,2023-JUNE 30, 2024</t>
  </si>
  <si>
    <t>FVETS2023</t>
  </si>
  <si>
    <t>K109</t>
  </si>
  <si>
    <t>BUDGET #4 FY24 AUGUST 31, 2023</t>
  </si>
  <si>
    <t>TO ADD FY24 VETS FUNDS</t>
  </si>
  <si>
    <t>BUDGET #5 FY24</t>
  </si>
  <si>
    <t>CT EOL 24CCFHAMSOSWTF</t>
  </si>
  <si>
    <t>BUDGET #5 FY24 SEPTEMBER 12, 2023</t>
  </si>
  <si>
    <t>TO ADD WTF FUNDS</t>
  </si>
  <si>
    <t>WORKFORCE TRAINING FUND</t>
  </si>
  <si>
    <t>WTRUSTF24</t>
  </si>
  <si>
    <t>BUDGET #6 FY24</t>
  </si>
  <si>
    <t>TO ADD FY24 ADULT FUNDS</t>
  </si>
  <si>
    <t>BUDGET #6 FY24 SEPTEMBER 26, 2023</t>
  </si>
  <si>
    <t>ADULT</t>
  </si>
  <si>
    <t>FWIAADT24A</t>
  </si>
  <si>
    <t>7003-1630</t>
  </si>
  <si>
    <t>BUDGET #7 FY24</t>
  </si>
  <si>
    <t>TO ADD FY24 SOS FUNDS</t>
  </si>
  <si>
    <t>BUDGET #7 FY24 SEPTEMBER 27, 2023</t>
  </si>
  <si>
    <t>STATE ONE STOP</t>
  </si>
  <si>
    <t>STOSCC2024</t>
  </si>
  <si>
    <t>BUDGET #8 FY24</t>
  </si>
  <si>
    <t>WP 90%</t>
  </si>
  <si>
    <t>FES2024</t>
  </si>
  <si>
    <t>WP 10%</t>
  </si>
  <si>
    <t>BUDGET #8 FY24 DEC 1, 2023</t>
  </si>
  <si>
    <t>TO ADD WP FUNDS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</si>
  <si>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</si>
  <si>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</si>
  <si>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</si>
  <si>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</si>
  <si>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</si>
  <si>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</si>
  <si>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</si>
  <si>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</si>
  <si>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NPS STATE STAFF</t>
  </si>
  <si>
    <t>BUDGET #10 FY24 DEC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</si>
</sst>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tabSelected="1" topLeftCell="A5" zoomScale="120" zoomScaleNormal="120" workbookViewId="0">
      <selection activeCell="A85" sqref="A85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8" width="17.90625" style="2" hidden="1" customWidth="1"/>
    <col min="9" max="16" width="12.1796875" style="2" hidden="1" customWidth="1"/>
    <col min="17" max="17" width="15.26953125" style="2" hidden="1" customWidth="1"/>
    <col min="18" max="18" width="15.26953125" style="2" customWidth="1"/>
    <col min="19" max="19" width="12.1796875" style="3" hidden="1" customWidth="1"/>
    <col min="20" max="20" width="11.81640625" style="3" bestFit="1" customWidth="1"/>
    <col min="21" max="21" width="10.1796875" style="3" bestFit="1" customWidth="1"/>
    <col min="22" max="16384" width="9.1796875" style="3"/>
  </cols>
  <sheetData>
    <row r="1" spans="1:19" ht="20.5" x14ac:dyDescent="0.45">
      <c r="A1" s="3" t="s">
        <v>10</v>
      </c>
      <c r="B1" s="72" t="s">
        <v>9</v>
      </c>
      <c r="C1" s="73"/>
      <c r="D1" s="73"/>
      <c r="E1" s="73"/>
      <c r="F1" s="73"/>
      <c r="G1" s="73"/>
      <c r="H1" s="73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ht="20.5" x14ac:dyDescent="0.45">
      <c r="B2" s="6"/>
      <c r="C2" s="6"/>
      <c r="D2" s="6"/>
      <c r="E2" s="7"/>
      <c r="F2" s="7"/>
      <c r="G2" s="7"/>
    </row>
    <row r="3" spans="1:19" ht="20.5" x14ac:dyDescent="0.45">
      <c r="A3" s="4" t="s">
        <v>11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33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26</v>
      </c>
      <c r="H5" s="9" t="s">
        <v>47</v>
      </c>
      <c r="I5" s="50" t="s">
        <v>48</v>
      </c>
      <c r="J5" s="50" t="s">
        <v>57</v>
      </c>
      <c r="K5" s="50" t="s">
        <v>63</v>
      </c>
      <c r="L5" s="50" t="s">
        <v>72</v>
      </c>
      <c r="M5" s="50" t="s">
        <v>80</v>
      </c>
      <c r="N5" s="50" t="s">
        <v>86</v>
      </c>
      <c r="O5" s="50" t="s">
        <v>92</v>
      </c>
      <c r="P5" s="50" t="s">
        <v>97</v>
      </c>
      <c r="Q5" s="50" t="s">
        <v>103</v>
      </c>
      <c r="R5" s="50" t="s">
        <v>108</v>
      </c>
      <c r="S5" s="31" t="s">
        <v>6</v>
      </c>
    </row>
    <row r="6" spans="1:19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6"/>
    </row>
    <row r="7" spans="1:19" s="10" customFormat="1" ht="16.5" hidden="1" customHeight="1" x14ac:dyDescent="0.35">
      <c r="A7" s="15" t="s">
        <v>81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19" s="10" customFormat="1" ht="16.5" hidden="1" customHeight="1" x14ac:dyDescent="0.35">
      <c r="A8" s="32" t="s">
        <v>84</v>
      </c>
      <c r="B8" s="17" t="s">
        <v>51</v>
      </c>
      <c r="C8" s="43" t="s">
        <v>85</v>
      </c>
      <c r="D8" s="54" t="s">
        <v>12</v>
      </c>
      <c r="E8" s="55" t="s">
        <v>21</v>
      </c>
      <c r="F8" s="15" t="s">
        <v>13</v>
      </c>
      <c r="G8" s="15"/>
      <c r="H8" s="20"/>
      <c r="I8" s="20"/>
      <c r="J8" s="20"/>
      <c r="K8" s="20"/>
      <c r="L8" s="20"/>
      <c r="M8" s="65">
        <v>95000</v>
      </c>
      <c r="N8" s="65"/>
      <c r="O8" s="65"/>
      <c r="P8" s="65"/>
      <c r="Q8" s="65"/>
      <c r="R8" s="65"/>
      <c r="S8" s="56">
        <f>SUM(M8)</f>
        <v>95000</v>
      </c>
    </row>
    <row r="9" spans="1:19" s="10" customFormat="1" ht="16.5" hidden="1" customHeight="1" thickBot="1" x14ac:dyDescent="0.4">
      <c r="A9" s="36" t="s">
        <v>95</v>
      </c>
      <c r="B9" s="66" t="s">
        <v>51</v>
      </c>
      <c r="C9" s="57" t="s">
        <v>96</v>
      </c>
      <c r="D9" s="54" t="s">
        <v>15</v>
      </c>
      <c r="E9" s="54" t="s">
        <v>25</v>
      </c>
      <c r="F9" s="17" t="s">
        <v>13</v>
      </c>
      <c r="G9" s="17"/>
      <c r="H9" s="20"/>
      <c r="I9" s="20"/>
      <c r="J9" s="20"/>
      <c r="K9" s="20"/>
      <c r="L9" s="20"/>
      <c r="M9" s="65"/>
      <c r="N9" s="65"/>
      <c r="O9" s="65">
        <v>208602</v>
      </c>
      <c r="P9" s="65"/>
      <c r="Q9" s="65"/>
      <c r="R9" s="65"/>
      <c r="S9" s="56">
        <f>SUM(O9)</f>
        <v>208602</v>
      </c>
    </row>
    <row r="10" spans="1:19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65"/>
      <c r="N10" s="65"/>
      <c r="O10" s="65"/>
      <c r="P10" s="65"/>
      <c r="Q10" s="65"/>
      <c r="R10" s="65"/>
      <c r="S10" s="56">
        <f>SUM(H10:H10)</f>
        <v>0</v>
      </c>
    </row>
    <row r="11" spans="1:19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65"/>
      <c r="N11" s="65"/>
      <c r="O11" s="65"/>
      <c r="P11" s="65"/>
      <c r="Q11" s="65"/>
      <c r="R11" s="65"/>
      <c r="S11" s="56">
        <f>SUM(H11:H11)</f>
        <v>0</v>
      </c>
    </row>
    <row r="12" spans="1:19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65"/>
      <c r="N12" s="65"/>
      <c r="O12" s="65"/>
      <c r="P12" s="65"/>
      <c r="Q12" s="65"/>
      <c r="R12" s="65"/>
      <c r="S12" s="56">
        <f>SUM(H12:H12)</f>
        <v>0</v>
      </c>
    </row>
    <row r="13" spans="1:19" s="10" customFormat="1" ht="14.5" hidden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65"/>
      <c r="N13" s="65"/>
      <c r="O13" s="65"/>
      <c r="P13" s="65"/>
      <c r="Q13" s="65"/>
      <c r="R13" s="65"/>
      <c r="S13" s="56"/>
    </row>
    <row r="14" spans="1:19" s="10" customFormat="1" ht="16.5" hidden="1" customHeight="1" x14ac:dyDescent="0.35">
      <c r="A14" s="15" t="s">
        <v>46</v>
      </c>
      <c r="B14" s="17"/>
      <c r="C14" s="47"/>
      <c r="D14" s="31"/>
      <c r="E14" s="15"/>
      <c r="F14" s="17"/>
      <c r="G14" s="17"/>
      <c r="H14" s="20"/>
      <c r="I14" s="20"/>
      <c r="J14" s="20"/>
      <c r="K14" s="20"/>
      <c r="L14" s="20"/>
      <c r="M14" s="65"/>
      <c r="N14" s="65"/>
      <c r="O14" s="65"/>
      <c r="P14" s="65"/>
      <c r="Q14" s="65"/>
      <c r="R14" s="65"/>
      <c r="S14" s="56"/>
    </row>
    <row r="15" spans="1:19" s="10" customFormat="1" ht="16.5" hidden="1" customHeight="1" x14ac:dyDescent="0.35">
      <c r="A15" s="15"/>
      <c r="B15" s="17"/>
      <c r="C15" s="47"/>
      <c r="D15" s="31"/>
      <c r="E15" s="15"/>
      <c r="F15" s="17"/>
      <c r="G15" s="17"/>
      <c r="H15" s="20"/>
      <c r="I15" s="20"/>
      <c r="J15" s="20"/>
      <c r="K15" s="20"/>
      <c r="L15" s="20"/>
      <c r="M15" s="65"/>
      <c r="N15" s="65"/>
      <c r="O15" s="65"/>
      <c r="P15" s="65"/>
      <c r="Q15" s="65"/>
      <c r="R15" s="65"/>
      <c r="S15" s="56"/>
    </row>
    <row r="16" spans="1:19" s="10" customFormat="1" ht="16.5" hidden="1" customHeight="1" x14ac:dyDescent="0.35">
      <c r="A16" s="21" t="s">
        <v>98</v>
      </c>
      <c r="B16" s="17" t="s">
        <v>51</v>
      </c>
      <c r="C16" s="15" t="s">
        <v>99</v>
      </c>
      <c r="D16" s="15" t="s">
        <v>22</v>
      </c>
      <c r="E16" s="15" t="s">
        <v>23</v>
      </c>
      <c r="F16" s="17">
        <v>17.207000000000001</v>
      </c>
      <c r="G16" s="58" t="s">
        <v>27</v>
      </c>
      <c r="H16" s="20"/>
      <c r="I16" s="20"/>
      <c r="J16" s="20"/>
      <c r="K16" s="20"/>
      <c r="L16" s="20"/>
      <c r="M16" s="65"/>
      <c r="N16" s="65"/>
      <c r="O16" s="65"/>
      <c r="P16" s="65">
        <f>60000.12-1</f>
        <v>59999.12</v>
      </c>
      <c r="Q16" s="65"/>
      <c r="R16" s="65"/>
      <c r="S16" s="56">
        <f>SUM(P16)</f>
        <v>59999.12</v>
      </c>
    </row>
    <row r="17" spans="1:20" s="10" customFormat="1" ht="16.5" hidden="1" customHeight="1" x14ac:dyDescent="0.35">
      <c r="A17" s="21" t="s">
        <v>98</v>
      </c>
      <c r="B17" s="17" t="s">
        <v>54</v>
      </c>
      <c r="C17" s="15" t="s">
        <v>99</v>
      </c>
      <c r="D17" s="15" t="s">
        <v>22</v>
      </c>
      <c r="E17" s="15" t="s">
        <v>23</v>
      </c>
      <c r="F17" s="17">
        <v>17.207000000000001</v>
      </c>
      <c r="G17" s="58" t="s">
        <v>27</v>
      </c>
      <c r="H17" s="20"/>
      <c r="I17" s="20"/>
      <c r="J17" s="20"/>
      <c r="K17" s="20"/>
      <c r="L17" s="20"/>
      <c r="M17" s="65"/>
      <c r="N17" s="65"/>
      <c r="O17" s="65"/>
      <c r="P17" s="65">
        <v>1</v>
      </c>
      <c r="Q17" s="65"/>
      <c r="R17" s="65"/>
      <c r="S17" s="56">
        <f t="shared" ref="S17:S19" si="0">SUM(P17)</f>
        <v>1</v>
      </c>
    </row>
    <row r="18" spans="1:20" s="10" customFormat="1" ht="16.5" hidden="1" customHeight="1" x14ac:dyDescent="0.35">
      <c r="A18" s="21" t="s">
        <v>100</v>
      </c>
      <c r="B18" s="17" t="s">
        <v>51</v>
      </c>
      <c r="C18" s="15" t="s">
        <v>99</v>
      </c>
      <c r="D18" s="15" t="s">
        <v>22</v>
      </c>
      <c r="E18" s="15" t="s">
        <v>24</v>
      </c>
      <c r="F18" s="17" t="s">
        <v>16</v>
      </c>
      <c r="G18" s="58" t="s">
        <v>27</v>
      </c>
      <c r="H18" s="20"/>
      <c r="I18" s="20"/>
      <c r="J18" s="20"/>
      <c r="K18" s="20"/>
      <c r="L18" s="20"/>
      <c r="M18" s="65"/>
      <c r="N18" s="65"/>
      <c r="O18" s="65"/>
      <c r="P18" s="65">
        <f>32177-1</f>
        <v>32176</v>
      </c>
      <c r="Q18" s="65"/>
      <c r="R18" s="65"/>
      <c r="S18" s="56">
        <f t="shared" si="0"/>
        <v>32176</v>
      </c>
    </row>
    <row r="19" spans="1:20" s="10" customFormat="1" ht="14.5" hidden="1" x14ac:dyDescent="0.35">
      <c r="A19" s="21" t="s">
        <v>100</v>
      </c>
      <c r="B19" s="17" t="s">
        <v>54</v>
      </c>
      <c r="C19" s="15" t="s">
        <v>99</v>
      </c>
      <c r="D19" s="15" t="s">
        <v>22</v>
      </c>
      <c r="E19" s="15" t="s">
        <v>24</v>
      </c>
      <c r="F19" s="17" t="s">
        <v>16</v>
      </c>
      <c r="G19" s="58" t="s">
        <v>27</v>
      </c>
      <c r="H19" s="20"/>
      <c r="I19" s="20"/>
      <c r="J19" s="20"/>
      <c r="K19" s="20"/>
      <c r="L19" s="20"/>
      <c r="M19" s="65"/>
      <c r="N19" s="65"/>
      <c r="O19" s="65"/>
      <c r="P19" s="65">
        <v>1</v>
      </c>
      <c r="Q19" s="65"/>
      <c r="R19" s="65"/>
      <c r="S19" s="56">
        <f t="shared" si="0"/>
        <v>1</v>
      </c>
    </row>
    <row r="20" spans="1:20" s="10" customFormat="1" ht="16.5" hidden="1" customHeight="1" x14ac:dyDescent="0.35">
      <c r="A20" s="62" t="s">
        <v>40</v>
      </c>
      <c r="B20" s="17" t="s">
        <v>43</v>
      </c>
      <c r="C20" s="14" t="s">
        <v>41</v>
      </c>
      <c r="D20" s="14" t="s">
        <v>18</v>
      </c>
      <c r="E20" s="14" t="s">
        <v>19</v>
      </c>
      <c r="F20" s="63">
        <v>10.561</v>
      </c>
      <c r="G20" s="17"/>
      <c r="H20" s="65">
        <v>2712.7100000000005</v>
      </c>
      <c r="I20" s="20"/>
      <c r="J20" s="20"/>
      <c r="K20" s="20"/>
      <c r="L20" s="20"/>
      <c r="M20" s="65"/>
      <c r="N20" s="65"/>
      <c r="O20" s="65"/>
      <c r="P20" s="65"/>
      <c r="Q20" s="65"/>
      <c r="R20" s="65"/>
      <c r="S20" s="56">
        <f>SUM(H20:I20)</f>
        <v>2712.7100000000005</v>
      </c>
    </row>
    <row r="21" spans="1:20" s="10" customFormat="1" ht="16.5" hidden="1" customHeight="1" x14ac:dyDescent="0.35">
      <c r="A21" s="21"/>
      <c r="B21" s="37"/>
      <c r="C21" s="15"/>
      <c r="D21" s="15"/>
      <c r="E21" s="15"/>
      <c r="F21" s="17"/>
      <c r="G21" s="17"/>
      <c r="H21" s="20"/>
      <c r="I21" s="20"/>
      <c r="J21" s="20"/>
      <c r="K21" s="20"/>
      <c r="L21" s="20"/>
      <c r="M21" s="65"/>
      <c r="N21" s="65"/>
      <c r="O21" s="65"/>
      <c r="P21" s="65"/>
      <c r="Q21" s="65"/>
      <c r="R21" s="65"/>
      <c r="S21" s="56"/>
      <c r="T21" s="40"/>
    </row>
    <row r="22" spans="1:20" s="10" customFormat="1" ht="16.5" hidden="1" customHeight="1" x14ac:dyDescent="0.35">
      <c r="A22" s="9" t="s">
        <v>8</v>
      </c>
      <c r="B22" s="37"/>
      <c r="C22" s="38"/>
      <c r="D22" s="38"/>
      <c r="E22" s="39"/>
      <c r="F22" s="37"/>
      <c r="G22" s="37"/>
      <c r="H22" s="20"/>
      <c r="I22" s="20"/>
      <c r="J22" s="20"/>
      <c r="K22" s="20"/>
      <c r="L22" s="20"/>
      <c r="M22" s="65"/>
      <c r="N22" s="65"/>
      <c r="O22" s="65"/>
      <c r="P22" s="65"/>
      <c r="Q22" s="65"/>
      <c r="R22" s="65"/>
      <c r="S22" s="56"/>
    </row>
    <row r="23" spans="1:20" s="10" customFormat="1" ht="16.5" hidden="1" customHeight="1" x14ac:dyDescent="0.35">
      <c r="A23" s="15" t="s">
        <v>73</v>
      </c>
      <c r="B23" s="37"/>
      <c r="C23" s="38"/>
      <c r="D23" s="38"/>
      <c r="E23" s="39"/>
      <c r="F23" s="37"/>
      <c r="G23" s="37"/>
      <c r="H23" s="20"/>
      <c r="I23" s="20"/>
      <c r="J23" s="20"/>
      <c r="K23" s="20"/>
      <c r="L23" s="20"/>
      <c r="M23" s="65"/>
      <c r="N23" s="65"/>
      <c r="O23" s="65"/>
      <c r="P23" s="65"/>
      <c r="Q23" s="65"/>
      <c r="R23" s="65"/>
      <c r="S23" s="56"/>
    </row>
    <row r="24" spans="1:20" s="10" customFormat="1" ht="16.5" hidden="1" customHeight="1" x14ac:dyDescent="0.35">
      <c r="A24" s="41" t="s">
        <v>74</v>
      </c>
      <c r="B24" s="17" t="s">
        <v>75</v>
      </c>
      <c r="C24" s="15" t="s">
        <v>76</v>
      </c>
      <c r="D24" s="15" t="s">
        <v>17</v>
      </c>
      <c r="E24" s="35" t="s">
        <v>77</v>
      </c>
      <c r="F24" s="31">
        <v>17.800999999999998</v>
      </c>
      <c r="G24" s="58" t="s">
        <v>28</v>
      </c>
      <c r="H24" s="20"/>
      <c r="I24" s="20"/>
      <c r="J24" s="20"/>
      <c r="K24" s="20"/>
      <c r="L24" s="65">
        <v>14282</v>
      </c>
      <c r="M24" s="65"/>
      <c r="N24" s="65"/>
      <c r="O24" s="65"/>
      <c r="P24" s="65"/>
      <c r="Q24" s="65"/>
      <c r="R24" s="65"/>
      <c r="S24" s="56">
        <f>L24</f>
        <v>14282</v>
      </c>
    </row>
    <row r="25" spans="1:20" s="10" customFormat="1" ht="16.5" hidden="1" customHeight="1" x14ac:dyDescent="0.35">
      <c r="A25" s="36"/>
      <c r="B25" s="17"/>
      <c r="C25" s="33"/>
      <c r="D25" s="33"/>
      <c r="E25" s="35"/>
      <c r="F25" s="31"/>
      <c r="G25" s="58"/>
      <c r="H25" s="20"/>
      <c r="I25" s="20"/>
      <c r="J25" s="20"/>
      <c r="K25" s="20"/>
      <c r="L25" s="65"/>
      <c r="M25" s="65"/>
      <c r="N25" s="65"/>
      <c r="O25" s="65"/>
      <c r="P25" s="65"/>
      <c r="Q25" s="65"/>
      <c r="R25" s="65"/>
      <c r="S25" s="56"/>
    </row>
    <row r="26" spans="1:20" s="10" customFormat="1" ht="16.5" hidden="1" customHeight="1" x14ac:dyDescent="0.35">
      <c r="A26" s="36"/>
      <c r="B26" s="17"/>
      <c r="C26" s="33"/>
      <c r="D26" s="33"/>
      <c r="E26" s="35"/>
      <c r="F26" s="31"/>
      <c r="G26" s="58"/>
      <c r="H26" s="20"/>
      <c r="I26" s="20"/>
      <c r="J26" s="20"/>
      <c r="K26" s="20"/>
      <c r="L26" s="65"/>
      <c r="M26" s="65"/>
      <c r="N26" s="65"/>
      <c r="O26" s="65"/>
      <c r="P26" s="65"/>
      <c r="Q26" s="65"/>
      <c r="R26" s="65"/>
      <c r="S26" s="56"/>
      <c r="T26" s="40"/>
    </row>
    <row r="27" spans="1:20" s="10" customFormat="1" ht="16.5" hidden="1" customHeight="1" x14ac:dyDescent="0.35">
      <c r="A27" s="21"/>
      <c r="B27" s="17"/>
      <c r="C27" s="33"/>
      <c r="D27" s="33"/>
      <c r="E27" s="35"/>
      <c r="F27" s="17"/>
      <c r="G27" s="17"/>
      <c r="H27" s="20"/>
      <c r="I27" s="20"/>
      <c r="J27" s="20"/>
      <c r="K27" s="20"/>
      <c r="L27" s="65"/>
      <c r="M27" s="65"/>
      <c r="N27" s="65"/>
      <c r="O27" s="65"/>
      <c r="P27" s="65"/>
      <c r="Q27" s="65"/>
      <c r="R27" s="65"/>
      <c r="S27" s="56"/>
    </row>
    <row r="28" spans="1:20" s="10" customFormat="1" ht="16.5" hidden="1" customHeight="1" x14ac:dyDescent="0.35">
      <c r="A28" s="21"/>
      <c r="B28" s="17"/>
      <c r="C28" s="30"/>
      <c r="D28" s="15"/>
      <c r="E28" s="30"/>
      <c r="F28" s="17"/>
      <c r="G28" s="17"/>
      <c r="H28" s="18"/>
      <c r="I28" s="18"/>
      <c r="J28" s="18"/>
      <c r="K28" s="18"/>
      <c r="L28" s="69"/>
      <c r="M28" s="69"/>
      <c r="N28" s="69"/>
      <c r="O28" s="69"/>
      <c r="P28" s="69"/>
      <c r="Q28" s="69"/>
      <c r="R28" s="69"/>
      <c r="S28" s="56"/>
    </row>
    <row r="29" spans="1:20" s="23" customFormat="1" ht="16.5" hidden="1" customHeight="1" x14ac:dyDescent="0.35">
      <c r="A29" s="9" t="s">
        <v>8</v>
      </c>
      <c r="B29" s="11"/>
      <c r="C29" s="14"/>
      <c r="D29" s="14"/>
      <c r="E29" s="11"/>
      <c r="F29" s="11"/>
      <c r="G29" s="11"/>
      <c r="H29" s="18"/>
      <c r="I29" s="18"/>
      <c r="J29" s="18"/>
      <c r="K29" s="18"/>
      <c r="L29" s="69"/>
      <c r="M29" s="69"/>
      <c r="N29" s="69"/>
      <c r="O29" s="69"/>
      <c r="P29" s="69"/>
      <c r="Q29" s="69"/>
      <c r="R29" s="69"/>
      <c r="S29" s="56"/>
    </row>
    <row r="30" spans="1:20" s="10" customFormat="1" ht="16.5" hidden="1" customHeight="1" x14ac:dyDescent="0.35">
      <c r="A30" s="15" t="s">
        <v>29</v>
      </c>
      <c r="B30" s="11"/>
      <c r="C30" s="14"/>
      <c r="D30" s="14"/>
      <c r="E30" s="11"/>
      <c r="F30" s="11"/>
      <c r="G30" s="11"/>
      <c r="H30" s="18"/>
      <c r="I30" s="18"/>
      <c r="J30" s="18"/>
      <c r="K30" s="18"/>
      <c r="L30" s="69"/>
      <c r="M30" s="69"/>
      <c r="N30" s="69"/>
      <c r="O30" s="69"/>
      <c r="P30" s="69"/>
      <c r="Q30" s="69"/>
      <c r="R30" s="69"/>
      <c r="S30" s="56"/>
    </row>
    <row r="31" spans="1:20" s="23" customFormat="1" ht="15" hidden="1" customHeight="1" x14ac:dyDescent="0.35">
      <c r="A31" s="34" t="s">
        <v>32</v>
      </c>
      <c r="B31" s="17" t="s">
        <v>35</v>
      </c>
      <c r="C31" s="60" t="s">
        <v>33</v>
      </c>
      <c r="D31" s="46" t="s">
        <v>14</v>
      </c>
      <c r="E31" s="46" t="s">
        <v>34</v>
      </c>
      <c r="F31" s="15">
        <v>17.245000000000001</v>
      </c>
      <c r="G31" s="58" t="s">
        <v>30</v>
      </c>
      <c r="H31" s="18"/>
      <c r="I31" s="18"/>
      <c r="J31" s="18"/>
      <c r="K31" s="18"/>
      <c r="L31" s="69"/>
      <c r="M31" s="69"/>
      <c r="N31" s="69"/>
      <c r="O31" s="69"/>
      <c r="P31" s="69"/>
      <c r="Q31" s="69"/>
      <c r="R31" s="69"/>
      <c r="S31" s="56"/>
    </row>
    <row r="32" spans="1:20" s="10" customFormat="1" ht="16.5" hidden="1" customHeight="1" x14ac:dyDescent="0.35">
      <c r="A32" s="21"/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69"/>
      <c r="M32" s="69"/>
      <c r="N32" s="69"/>
      <c r="O32" s="69"/>
      <c r="P32" s="69"/>
      <c r="Q32" s="69"/>
      <c r="R32" s="69"/>
      <c r="S32" s="56"/>
    </row>
    <row r="33" spans="1:20" s="10" customFormat="1" ht="16.5" hidden="1" customHeight="1" x14ac:dyDescent="0.35">
      <c r="A33" s="41"/>
      <c r="B33" s="42"/>
      <c r="C33" s="15"/>
      <c r="D33" s="15"/>
      <c r="E33" s="15"/>
      <c r="F33" s="15"/>
      <c r="G33" s="15"/>
      <c r="H33" s="18"/>
      <c r="I33" s="18"/>
      <c r="J33" s="18"/>
      <c r="K33" s="18"/>
      <c r="L33" s="69"/>
      <c r="M33" s="69"/>
      <c r="N33" s="69"/>
      <c r="O33" s="69"/>
      <c r="P33" s="69"/>
      <c r="Q33" s="69"/>
      <c r="R33" s="69"/>
      <c r="S33" s="56"/>
    </row>
    <row r="34" spans="1:20" s="10" customFormat="1" ht="16.5" hidden="1" customHeight="1" x14ac:dyDescent="0.35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18"/>
      <c r="L34" s="69"/>
      <c r="M34" s="69"/>
      <c r="N34" s="69"/>
      <c r="O34" s="69"/>
      <c r="P34" s="69"/>
      <c r="Q34" s="69"/>
      <c r="R34" s="69"/>
      <c r="S34" s="56"/>
    </row>
    <row r="35" spans="1:20" s="10" customFormat="1" ht="16.5" hidden="1" customHeight="1" x14ac:dyDescent="0.35">
      <c r="A35" s="41"/>
      <c r="B35" s="17"/>
      <c r="C35" s="15"/>
      <c r="D35" s="15"/>
      <c r="E35" s="15"/>
      <c r="F35" s="15"/>
      <c r="G35" s="15"/>
      <c r="H35" s="18"/>
      <c r="I35" s="18"/>
      <c r="J35" s="18"/>
      <c r="K35" s="18"/>
      <c r="L35" s="69"/>
      <c r="M35" s="69"/>
      <c r="N35" s="69"/>
      <c r="O35" s="69"/>
      <c r="P35" s="69"/>
      <c r="Q35" s="69"/>
      <c r="R35" s="69"/>
      <c r="S35" s="56"/>
    </row>
    <row r="36" spans="1:20" s="10" customFormat="1" ht="16.5" hidden="1" customHeight="1" x14ac:dyDescent="0.35">
      <c r="A36" s="22"/>
      <c r="B36" s="11"/>
      <c r="C36" s="12"/>
      <c r="D36" s="12"/>
      <c r="E36" s="13"/>
      <c r="F36" s="14"/>
      <c r="G36" s="14"/>
      <c r="H36" s="18"/>
      <c r="I36" s="18"/>
      <c r="J36" s="18"/>
      <c r="K36" s="18"/>
      <c r="L36" s="69"/>
      <c r="M36" s="69"/>
      <c r="N36" s="69"/>
      <c r="O36" s="69"/>
      <c r="P36" s="69"/>
      <c r="Q36" s="69"/>
      <c r="R36" s="69"/>
      <c r="S36" s="56"/>
    </row>
    <row r="37" spans="1:20" s="10" customFormat="1" ht="16.5" hidden="1" customHeight="1" x14ac:dyDescent="0.35">
      <c r="A37" s="9" t="s">
        <v>8</v>
      </c>
      <c r="B37" s="11"/>
      <c r="C37" s="12"/>
      <c r="D37" s="12"/>
      <c r="E37" s="13"/>
      <c r="F37" s="14"/>
      <c r="G37" s="14"/>
      <c r="H37" s="18"/>
      <c r="I37" s="18"/>
      <c r="J37" s="18"/>
      <c r="K37" s="18"/>
      <c r="L37" s="69"/>
      <c r="M37" s="69"/>
      <c r="N37" s="69"/>
      <c r="O37" s="69"/>
      <c r="P37" s="69"/>
      <c r="Q37" s="69"/>
      <c r="R37" s="69"/>
      <c r="S37" s="56"/>
    </row>
    <row r="38" spans="1:20" s="10" customFormat="1" ht="16.5" hidden="1" customHeight="1" x14ac:dyDescent="0.35">
      <c r="A38" s="15" t="s">
        <v>64</v>
      </c>
      <c r="B38" s="11"/>
      <c r="C38" s="12"/>
      <c r="D38" s="12"/>
      <c r="E38" s="13"/>
      <c r="F38" s="14"/>
      <c r="G38" s="14"/>
      <c r="H38" s="18"/>
      <c r="I38" s="18"/>
      <c r="J38" s="18"/>
      <c r="K38" s="69"/>
      <c r="L38" s="69"/>
      <c r="M38" s="69"/>
      <c r="N38" s="69"/>
      <c r="O38" s="69"/>
      <c r="P38" s="69"/>
      <c r="Q38" s="69"/>
      <c r="R38" s="69"/>
      <c r="S38" s="56"/>
    </row>
    <row r="39" spans="1:20" s="23" customFormat="1" ht="15" hidden="1" customHeight="1" x14ac:dyDescent="0.35">
      <c r="A39" s="51" t="s">
        <v>67</v>
      </c>
      <c r="B39" s="66" t="s">
        <v>51</v>
      </c>
      <c r="C39" s="15" t="s">
        <v>68</v>
      </c>
      <c r="D39" s="15" t="s">
        <v>69</v>
      </c>
      <c r="E39" s="15" t="s">
        <v>70</v>
      </c>
      <c r="F39" s="15">
        <v>17.225000000000001</v>
      </c>
      <c r="G39" s="64" t="s">
        <v>42</v>
      </c>
      <c r="H39" s="18"/>
      <c r="I39" s="18"/>
      <c r="J39" s="18"/>
      <c r="K39" s="69">
        <f>76000-1</f>
        <v>75999</v>
      </c>
      <c r="L39" s="69"/>
      <c r="M39" s="69"/>
      <c r="N39" s="69"/>
      <c r="O39" s="69"/>
      <c r="P39" s="69"/>
      <c r="Q39" s="69"/>
      <c r="R39" s="69"/>
      <c r="S39" s="56">
        <f>SUM(K39)</f>
        <v>75999</v>
      </c>
    </row>
    <row r="40" spans="1:20" s="23" customFormat="1" ht="15" hidden="1" customHeight="1" x14ac:dyDescent="0.35">
      <c r="A40" s="51" t="s">
        <v>67</v>
      </c>
      <c r="B40" s="17" t="s">
        <v>71</v>
      </c>
      <c r="C40" s="15" t="s">
        <v>68</v>
      </c>
      <c r="D40" s="15" t="s">
        <v>69</v>
      </c>
      <c r="E40" s="15" t="s">
        <v>70</v>
      </c>
      <c r="F40" s="15">
        <v>17.225000000000001</v>
      </c>
      <c r="G40" s="64" t="s">
        <v>42</v>
      </c>
      <c r="H40" s="18"/>
      <c r="I40" s="18"/>
      <c r="J40" s="18"/>
      <c r="K40" s="69">
        <v>1</v>
      </c>
      <c r="L40" s="69"/>
      <c r="M40" s="69"/>
      <c r="N40" s="69"/>
      <c r="O40" s="69"/>
      <c r="P40" s="69"/>
      <c r="Q40" s="69"/>
      <c r="R40" s="69"/>
      <c r="S40" s="56">
        <f>SUM(K40)</f>
        <v>1</v>
      </c>
    </row>
    <row r="41" spans="1:20" s="23" customFormat="1" ht="15" hidden="1" customHeight="1" x14ac:dyDescent="0.35">
      <c r="A41" s="41"/>
      <c r="B41" s="17"/>
      <c r="C41" s="15"/>
      <c r="D41" s="15"/>
      <c r="E41" s="15"/>
      <c r="F41" s="15"/>
      <c r="G41" s="15"/>
      <c r="H41" s="18"/>
      <c r="I41" s="18"/>
      <c r="J41" s="18"/>
      <c r="K41" s="69"/>
      <c r="L41" s="69"/>
      <c r="M41" s="69"/>
      <c r="N41" s="69"/>
      <c r="O41" s="69"/>
      <c r="P41" s="69"/>
      <c r="Q41" s="69"/>
      <c r="R41" s="69"/>
      <c r="S41" s="56"/>
      <c r="T41" s="48"/>
    </row>
    <row r="42" spans="1:20" s="23" customFormat="1" ht="15" hidden="1" customHeight="1" x14ac:dyDescent="0.35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69"/>
      <c r="L42" s="69"/>
      <c r="M42" s="69"/>
      <c r="N42" s="69"/>
      <c r="O42" s="69"/>
      <c r="P42" s="69"/>
      <c r="Q42" s="69"/>
      <c r="R42" s="69"/>
      <c r="S42" s="56"/>
    </row>
    <row r="43" spans="1:20" s="23" customFormat="1" ht="14.5" hidden="1" x14ac:dyDescent="0.35">
      <c r="A43" s="22"/>
      <c r="B43" s="11"/>
      <c r="C43" s="19"/>
      <c r="D43" s="19"/>
      <c r="E43" s="19"/>
      <c r="F43" s="11"/>
      <c r="G43" s="11"/>
      <c r="H43" s="18"/>
      <c r="I43" s="18"/>
      <c r="J43" s="18"/>
      <c r="K43" s="69"/>
      <c r="L43" s="69"/>
      <c r="M43" s="69"/>
      <c r="N43" s="69"/>
      <c r="O43" s="69"/>
      <c r="P43" s="69"/>
      <c r="Q43" s="69"/>
      <c r="R43" s="69"/>
      <c r="S43" s="56"/>
    </row>
    <row r="44" spans="1:20" s="23" customFormat="1" ht="14.5" x14ac:dyDescent="0.35">
      <c r="A44" s="9" t="s">
        <v>8</v>
      </c>
      <c r="B44" s="11"/>
      <c r="C44" s="19"/>
      <c r="D44" s="19"/>
      <c r="E44" s="19"/>
      <c r="F44" s="11"/>
      <c r="G44" s="11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56"/>
    </row>
    <row r="45" spans="1:20" s="23" customFormat="1" ht="14.5" x14ac:dyDescent="0.35">
      <c r="A45" s="15" t="s">
        <v>49</v>
      </c>
      <c r="B45" s="11"/>
      <c r="C45" s="19"/>
      <c r="D45" s="19"/>
      <c r="E45" s="19"/>
      <c r="F45" s="11"/>
      <c r="G45" s="11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56"/>
    </row>
    <row r="46" spans="1:20" s="23" customFormat="1" ht="15.5" hidden="1" x14ac:dyDescent="0.35">
      <c r="A46" s="52" t="s">
        <v>50</v>
      </c>
      <c r="B46" s="66" t="s">
        <v>51</v>
      </c>
      <c r="C46" s="67" t="s">
        <v>52</v>
      </c>
      <c r="D46" s="53" t="s">
        <v>53</v>
      </c>
      <c r="E46" s="53">
        <v>6501</v>
      </c>
      <c r="F46" s="17">
        <v>17.259</v>
      </c>
      <c r="G46" s="59" t="s">
        <v>31</v>
      </c>
      <c r="H46" s="44"/>
      <c r="I46" s="44">
        <f>839679-1</f>
        <v>839678</v>
      </c>
      <c r="J46" s="44"/>
      <c r="K46" s="44"/>
      <c r="L46" s="44"/>
      <c r="M46" s="44"/>
      <c r="N46" s="44"/>
      <c r="O46" s="44"/>
      <c r="P46" s="44"/>
      <c r="Q46" s="44"/>
      <c r="R46" s="44"/>
      <c r="S46" s="56">
        <f>SUM(H46:Q46)</f>
        <v>839678</v>
      </c>
    </row>
    <row r="47" spans="1:20" s="23" customFormat="1" ht="15.5" hidden="1" x14ac:dyDescent="0.35">
      <c r="A47" s="52" t="s">
        <v>50</v>
      </c>
      <c r="B47" s="17" t="s">
        <v>54</v>
      </c>
      <c r="C47" s="67" t="s">
        <v>52</v>
      </c>
      <c r="D47" s="53" t="s">
        <v>53</v>
      </c>
      <c r="E47" s="53">
        <v>6501</v>
      </c>
      <c r="F47" s="17">
        <v>17.259</v>
      </c>
      <c r="G47" s="59" t="s">
        <v>31</v>
      </c>
      <c r="H47" s="44"/>
      <c r="I47" s="44">
        <v>1</v>
      </c>
      <c r="J47" s="44"/>
      <c r="K47" s="44"/>
      <c r="L47" s="44"/>
      <c r="M47" s="44"/>
      <c r="N47" s="44"/>
      <c r="O47" s="44"/>
      <c r="P47" s="44"/>
      <c r="Q47" s="44"/>
      <c r="R47" s="44"/>
      <c r="S47" s="56">
        <f t="shared" ref="S47:S57" si="1">SUM(H47:Q47)</f>
        <v>1</v>
      </c>
    </row>
    <row r="48" spans="1:20" s="10" customFormat="1" ht="15.5" hidden="1" x14ac:dyDescent="0.35">
      <c r="A48" s="21" t="s">
        <v>89</v>
      </c>
      <c r="B48" s="66" t="s">
        <v>51</v>
      </c>
      <c r="C48" s="15" t="s">
        <v>90</v>
      </c>
      <c r="D48" s="30" t="s">
        <v>91</v>
      </c>
      <c r="E48" s="30">
        <v>6502</v>
      </c>
      <c r="F48" s="15">
        <v>17.257999999999999</v>
      </c>
      <c r="G48" s="59" t="s">
        <v>31</v>
      </c>
      <c r="H48" s="45"/>
      <c r="I48" s="45"/>
      <c r="J48" s="45"/>
      <c r="K48" s="45"/>
      <c r="L48" s="45"/>
      <c r="M48" s="45"/>
      <c r="N48" s="45">
        <f>86857-1</f>
        <v>86856</v>
      </c>
      <c r="O48" s="45"/>
      <c r="P48" s="45"/>
      <c r="Q48" s="45"/>
      <c r="R48" s="45"/>
      <c r="S48" s="56">
        <f t="shared" si="1"/>
        <v>86856</v>
      </c>
    </row>
    <row r="49" spans="1:19" s="10" customFormat="1" ht="15.5" hidden="1" x14ac:dyDescent="0.35">
      <c r="A49" s="21" t="s">
        <v>89</v>
      </c>
      <c r="B49" s="17" t="s">
        <v>54</v>
      </c>
      <c r="C49" s="15" t="s">
        <v>90</v>
      </c>
      <c r="D49" s="30" t="s">
        <v>91</v>
      </c>
      <c r="E49" s="30">
        <v>6502</v>
      </c>
      <c r="F49" s="15">
        <v>17.257999999999999</v>
      </c>
      <c r="G49" s="59" t="s">
        <v>31</v>
      </c>
      <c r="H49" s="45"/>
      <c r="I49" s="45"/>
      <c r="J49" s="45"/>
      <c r="K49" s="45"/>
      <c r="L49" s="45"/>
      <c r="M49" s="45"/>
      <c r="N49" s="45">
        <v>1</v>
      </c>
      <c r="O49" s="45"/>
      <c r="P49" s="45"/>
      <c r="Q49" s="45"/>
      <c r="R49" s="45"/>
      <c r="S49" s="56">
        <f t="shared" si="1"/>
        <v>1</v>
      </c>
    </row>
    <row r="50" spans="1:19" s="10" customFormat="1" ht="15.5" hidden="1" x14ac:dyDescent="0.35">
      <c r="A50" s="34" t="s">
        <v>60</v>
      </c>
      <c r="B50" s="66" t="s">
        <v>51</v>
      </c>
      <c r="C50" s="68" t="s">
        <v>61</v>
      </c>
      <c r="D50" s="30" t="s">
        <v>62</v>
      </c>
      <c r="E50" s="30">
        <v>6503</v>
      </c>
      <c r="F50" s="15">
        <v>17.277999999999999</v>
      </c>
      <c r="G50" s="59" t="s">
        <v>31</v>
      </c>
      <c r="H50" s="44"/>
      <c r="I50" s="44"/>
      <c r="J50" s="44">
        <f>92272-1</f>
        <v>92271</v>
      </c>
      <c r="K50" s="44"/>
      <c r="L50" s="44"/>
      <c r="M50" s="44"/>
      <c r="N50" s="44"/>
      <c r="O50" s="44"/>
      <c r="P50" s="44"/>
      <c r="Q50" s="44"/>
      <c r="R50" s="44"/>
      <c r="S50" s="56">
        <f t="shared" si="1"/>
        <v>92271</v>
      </c>
    </row>
    <row r="51" spans="1:19" s="10" customFormat="1" ht="15.5" hidden="1" x14ac:dyDescent="0.35">
      <c r="A51" s="34" t="s">
        <v>60</v>
      </c>
      <c r="B51" s="17" t="s">
        <v>54</v>
      </c>
      <c r="C51" s="68" t="s">
        <v>61</v>
      </c>
      <c r="D51" s="30" t="s">
        <v>62</v>
      </c>
      <c r="E51" s="30">
        <v>6503</v>
      </c>
      <c r="F51" s="15">
        <v>17.277999999999999</v>
      </c>
      <c r="G51" s="59" t="s">
        <v>31</v>
      </c>
      <c r="H51" s="44"/>
      <c r="I51" s="44"/>
      <c r="J51" s="44">
        <v>1</v>
      </c>
      <c r="K51" s="44"/>
      <c r="L51" s="44"/>
      <c r="M51" s="44"/>
      <c r="N51" s="44"/>
      <c r="O51" s="44"/>
      <c r="P51" s="44"/>
      <c r="Q51" s="44"/>
      <c r="R51" s="44"/>
      <c r="S51" s="56">
        <f t="shared" si="1"/>
        <v>1</v>
      </c>
    </row>
    <row r="52" spans="1:19" s="23" customFormat="1" ht="14.5" hidden="1" x14ac:dyDescent="0.35">
      <c r="A52" s="21" t="s">
        <v>89</v>
      </c>
      <c r="B52" s="70" t="s">
        <v>51</v>
      </c>
      <c r="C52" s="15" t="s">
        <v>104</v>
      </c>
      <c r="D52" s="15" t="s">
        <v>91</v>
      </c>
      <c r="E52" s="15">
        <v>6502</v>
      </c>
      <c r="F52" s="15">
        <v>17.257999999999999</v>
      </c>
      <c r="G52" s="71" t="s">
        <v>31</v>
      </c>
      <c r="H52" s="45"/>
      <c r="I52" s="45"/>
      <c r="J52" s="45"/>
      <c r="K52" s="45"/>
      <c r="L52" s="45"/>
      <c r="M52" s="45"/>
      <c r="N52" s="45"/>
      <c r="O52" s="45"/>
      <c r="P52" s="45"/>
      <c r="Q52" s="45">
        <f>354772-1</f>
        <v>354771</v>
      </c>
      <c r="R52" s="45"/>
      <c r="S52" s="56">
        <f t="shared" si="1"/>
        <v>354771</v>
      </c>
    </row>
    <row r="53" spans="1:19" s="23" customFormat="1" ht="14.5" hidden="1" x14ac:dyDescent="0.35">
      <c r="A53" s="21" t="s">
        <v>89</v>
      </c>
      <c r="B53" s="17" t="s">
        <v>54</v>
      </c>
      <c r="C53" s="15" t="s">
        <v>104</v>
      </c>
      <c r="D53" s="15" t="s">
        <v>91</v>
      </c>
      <c r="E53" s="15">
        <v>6502</v>
      </c>
      <c r="F53" s="15">
        <v>17.257999999999999</v>
      </c>
      <c r="G53" s="71" t="s">
        <v>31</v>
      </c>
      <c r="H53" s="45"/>
      <c r="I53" s="45"/>
      <c r="J53" s="45"/>
      <c r="K53" s="45"/>
      <c r="L53" s="45"/>
      <c r="M53" s="45"/>
      <c r="N53" s="45"/>
      <c r="O53" s="45"/>
      <c r="P53" s="45"/>
      <c r="Q53" s="45">
        <v>1</v>
      </c>
      <c r="R53" s="45"/>
      <c r="S53" s="56">
        <f t="shared" si="1"/>
        <v>1</v>
      </c>
    </row>
    <row r="54" spans="1:19" s="10" customFormat="1" ht="14.5" hidden="1" x14ac:dyDescent="0.35">
      <c r="A54" s="34" t="s">
        <v>60</v>
      </c>
      <c r="B54" s="70" t="s">
        <v>51</v>
      </c>
      <c r="C54" s="58" t="s">
        <v>105</v>
      </c>
      <c r="D54" s="15" t="s">
        <v>62</v>
      </c>
      <c r="E54" s="15">
        <v>6503</v>
      </c>
      <c r="F54" s="15">
        <v>17.277999999999999</v>
      </c>
      <c r="G54" s="71" t="s">
        <v>31</v>
      </c>
      <c r="H54" s="45"/>
      <c r="I54" s="45"/>
      <c r="J54" s="45"/>
      <c r="K54" s="45"/>
      <c r="L54" s="45"/>
      <c r="M54" s="45"/>
      <c r="N54" s="45"/>
      <c r="O54" s="45"/>
      <c r="P54" s="45"/>
      <c r="Q54" s="45">
        <f>335594-1</f>
        <v>335593</v>
      </c>
      <c r="R54" s="45"/>
      <c r="S54" s="56">
        <f t="shared" si="1"/>
        <v>335593</v>
      </c>
    </row>
    <row r="55" spans="1:19" s="10" customFormat="1" ht="14.5" hidden="1" x14ac:dyDescent="0.35">
      <c r="A55" s="34" t="s">
        <v>60</v>
      </c>
      <c r="B55" s="17" t="s">
        <v>54</v>
      </c>
      <c r="C55" s="58" t="s">
        <v>105</v>
      </c>
      <c r="D55" s="15" t="s">
        <v>62</v>
      </c>
      <c r="E55" s="15">
        <v>6503</v>
      </c>
      <c r="F55" s="15">
        <v>17.277999999999999</v>
      </c>
      <c r="G55" s="71" t="s">
        <v>31</v>
      </c>
      <c r="H55" s="45"/>
      <c r="I55" s="45"/>
      <c r="J55" s="45"/>
      <c r="K55" s="45"/>
      <c r="L55" s="45"/>
      <c r="M55" s="45"/>
      <c r="N55" s="45"/>
      <c r="O55" s="45"/>
      <c r="P55" s="45"/>
      <c r="Q55" s="45">
        <v>1</v>
      </c>
      <c r="R55" s="45"/>
      <c r="S55" s="56">
        <f t="shared" si="1"/>
        <v>1</v>
      </c>
    </row>
    <row r="56" spans="1:19" s="10" customFormat="1" ht="14.5" x14ac:dyDescent="0.35">
      <c r="A56" s="21"/>
      <c r="B56" s="17"/>
      <c r="C56" s="31"/>
      <c r="D56" s="15"/>
      <c r="E56" s="17"/>
      <c r="F56" s="15"/>
      <c r="G56" s="1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56">
        <f t="shared" si="1"/>
        <v>0</v>
      </c>
    </row>
    <row r="57" spans="1:19" s="10" customFormat="1" ht="14.5" x14ac:dyDescent="0.35">
      <c r="A57" s="34" t="s">
        <v>110</v>
      </c>
      <c r="B57" s="70" t="s">
        <v>51</v>
      </c>
      <c r="C57" s="58" t="s">
        <v>105</v>
      </c>
      <c r="D57" s="15" t="s">
        <v>62</v>
      </c>
      <c r="E57" s="15">
        <v>6503</v>
      </c>
      <c r="F57" s="15">
        <v>17.277999999999999</v>
      </c>
      <c r="G57" s="71" t="s">
        <v>31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>
        <v>7500</v>
      </c>
      <c r="S57" s="56">
        <f>SUM(R57)</f>
        <v>7500</v>
      </c>
    </row>
    <row r="58" spans="1:19" s="10" customFormat="1" ht="14.5" x14ac:dyDescent="0.35">
      <c r="A58" s="34" t="s">
        <v>111</v>
      </c>
      <c r="B58" s="70" t="s">
        <v>51</v>
      </c>
      <c r="C58" s="58" t="s">
        <v>105</v>
      </c>
      <c r="D58" s="15" t="s">
        <v>62</v>
      </c>
      <c r="E58" s="15">
        <v>6503</v>
      </c>
      <c r="F58" s="15">
        <v>17.277999999999999</v>
      </c>
      <c r="G58" s="71" t="s">
        <v>31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>
        <v>7500</v>
      </c>
      <c r="S58" s="56">
        <f>SUM(R58)</f>
        <v>7500</v>
      </c>
    </row>
    <row r="59" spans="1:19" s="10" customFormat="1" ht="14.5" x14ac:dyDescent="0.35">
      <c r="A59" s="21"/>
      <c r="B59" s="17"/>
      <c r="C59" s="15"/>
      <c r="D59" s="15"/>
      <c r="E59" s="17"/>
      <c r="F59" s="15"/>
      <c r="G59" s="1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56"/>
    </row>
    <row r="60" spans="1:19" s="10" customFormat="1" ht="14.5" x14ac:dyDescent="0.35">
      <c r="A60" s="21" t="s">
        <v>0</v>
      </c>
      <c r="B60" s="21"/>
      <c r="C60" s="24"/>
      <c r="D60" s="24"/>
      <c r="E60" s="24"/>
      <c r="F60" s="24"/>
      <c r="G60" s="24"/>
      <c r="H60" s="44">
        <f>SUM(H8:H59)</f>
        <v>2712.7100000000005</v>
      </c>
      <c r="I60" s="44">
        <f>SUM(I21:I59)</f>
        <v>839679</v>
      </c>
      <c r="J60" s="44">
        <f>SUM(J45:J56)</f>
        <v>92272</v>
      </c>
      <c r="K60" s="44">
        <f>SUM(K38:K41)</f>
        <v>76000</v>
      </c>
      <c r="L60" s="44">
        <f>SUM(L23:L27)</f>
        <v>14282</v>
      </c>
      <c r="M60" s="44">
        <f>SUM(M7:M12)</f>
        <v>95000</v>
      </c>
      <c r="N60" s="44">
        <f>SUM(N45:N54)</f>
        <v>86857</v>
      </c>
      <c r="O60" s="44">
        <f>SUM(O9:O11)</f>
        <v>208602</v>
      </c>
      <c r="P60" s="44">
        <f>SUM(P15:P19)</f>
        <v>92177.12</v>
      </c>
      <c r="Q60" s="44">
        <f>SUM(Q52:Q56)</f>
        <v>690366</v>
      </c>
      <c r="R60" s="44">
        <f>SUM(R57:R59)</f>
        <v>15000</v>
      </c>
      <c r="S60" s="56"/>
    </row>
    <row r="61" spans="1:19" s="10" customFormat="1" ht="14.5" x14ac:dyDescent="0.35">
      <c r="A61" s="25"/>
      <c r="B61" s="25"/>
      <c r="C61" s="26"/>
      <c r="D61" s="26"/>
      <c r="E61" s="26"/>
      <c r="F61" s="26"/>
      <c r="G61" s="26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8"/>
    </row>
    <row r="62" spans="1:19" s="10" customFormat="1" ht="14.5" x14ac:dyDescent="0.35">
      <c r="A62" s="23" t="s">
        <v>20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9" s="10" customFormat="1" ht="14.5" hidden="1" x14ac:dyDescent="0.35">
      <c r="A63" s="23" t="s">
        <v>44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19" s="10" customFormat="1" ht="14.5" hidden="1" x14ac:dyDescent="0.35">
      <c r="A64" s="25" t="s">
        <v>45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1:1" ht="14.5" hidden="1" x14ac:dyDescent="0.35">
      <c r="A65" s="23" t="s">
        <v>55</v>
      </c>
    </row>
    <row r="66" spans="1:1" ht="14.5" hidden="1" x14ac:dyDescent="0.35">
      <c r="A66" s="25" t="s">
        <v>56</v>
      </c>
    </row>
    <row r="67" spans="1:1" ht="14.5" hidden="1" x14ac:dyDescent="0.35">
      <c r="A67" s="23" t="s">
        <v>58</v>
      </c>
    </row>
    <row r="68" spans="1:1" ht="14.5" hidden="1" x14ac:dyDescent="0.35">
      <c r="A68" s="25" t="s">
        <v>59</v>
      </c>
    </row>
    <row r="69" spans="1:1" ht="14.5" hidden="1" x14ac:dyDescent="0.35">
      <c r="A69" s="23" t="s">
        <v>65</v>
      </c>
    </row>
    <row r="70" spans="1:1" ht="14.5" hidden="1" x14ac:dyDescent="0.35">
      <c r="A70" s="25" t="s">
        <v>66</v>
      </c>
    </row>
    <row r="71" spans="1:1" ht="14.5" hidden="1" x14ac:dyDescent="0.35">
      <c r="A71" s="23" t="s">
        <v>78</v>
      </c>
    </row>
    <row r="72" spans="1:1" ht="14.5" hidden="1" x14ac:dyDescent="0.35">
      <c r="A72" s="25" t="s">
        <v>79</v>
      </c>
    </row>
    <row r="73" spans="1:1" ht="14.5" hidden="1" x14ac:dyDescent="0.35">
      <c r="A73" s="23" t="s">
        <v>82</v>
      </c>
    </row>
    <row r="74" spans="1:1" ht="14.5" hidden="1" x14ac:dyDescent="0.35">
      <c r="A74" s="23" t="s">
        <v>83</v>
      </c>
    </row>
    <row r="75" spans="1:1" ht="14.5" hidden="1" x14ac:dyDescent="0.35">
      <c r="A75" s="23" t="s">
        <v>88</v>
      </c>
    </row>
    <row r="76" spans="1:1" ht="14.5" hidden="1" x14ac:dyDescent="0.35">
      <c r="A76" s="25" t="s">
        <v>87</v>
      </c>
    </row>
    <row r="77" spans="1:1" ht="14.5" hidden="1" x14ac:dyDescent="0.35">
      <c r="A77" s="23" t="s">
        <v>94</v>
      </c>
    </row>
    <row r="78" spans="1:1" ht="14.5" hidden="1" x14ac:dyDescent="0.35">
      <c r="A78" s="25" t="s">
        <v>93</v>
      </c>
    </row>
    <row r="79" spans="1:1" ht="14.5" hidden="1" x14ac:dyDescent="0.35">
      <c r="A79" s="23" t="s">
        <v>101</v>
      </c>
    </row>
    <row r="80" spans="1:1" ht="14.5" hidden="1" x14ac:dyDescent="0.35">
      <c r="A80" s="25" t="s">
        <v>102</v>
      </c>
    </row>
    <row r="81" spans="1:1" ht="14.5" hidden="1" x14ac:dyDescent="0.35">
      <c r="A81" s="23" t="s">
        <v>107</v>
      </c>
    </row>
    <row r="82" spans="1:1" ht="14.5" hidden="1" x14ac:dyDescent="0.35">
      <c r="A82" s="25" t="s">
        <v>106</v>
      </c>
    </row>
    <row r="83" spans="1:1" ht="14.5" x14ac:dyDescent="0.35">
      <c r="A83" s="23" t="s">
        <v>112</v>
      </c>
    </row>
    <row r="84" spans="1:1" ht="14.5" x14ac:dyDescent="0.35">
      <c r="A84" s="25" t="s">
        <v>109</v>
      </c>
    </row>
    <row r="88" spans="1:1" ht="14.5" x14ac:dyDescent="0.35">
      <c r="A88" s="23" t="s">
        <v>39</v>
      </c>
    </row>
    <row r="89" spans="1:1" ht="14.5" x14ac:dyDescent="0.35">
      <c r="A89" s="61" t="s">
        <v>38</v>
      </c>
    </row>
    <row r="90" spans="1:1" ht="14.5" x14ac:dyDescent="0.35">
      <c r="A90" s="23" t="s">
        <v>37</v>
      </c>
    </row>
    <row r="91" spans="1:1" ht="14.5" x14ac:dyDescent="0.35">
      <c r="A91" s="61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2023-12-21T16:59:28Z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