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4/"/>
    </mc:Choice>
  </mc:AlternateContent>
  <xr:revisionPtr revIDLastSave="0" documentId="8_{27D3E7C5-12F4-4A97-9AA0-3AA0D6C49F5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RANKLIN HAMPSHIRE" sheetId="2" r:id="rId1"/>
  </sheets>
  <definedNames>
    <definedName name="_xlnm.Print_Area" localSheetId="0">'FRANKLIN HAMPSHIRE'!$A$1:$H$75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B73" i="2" l="1"/>
  <c r="AC19" i="2"/>
  <c r="AC20" i="2"/>
  <c r="AC21" i="2"/>
  <c r="AC22" i="2"/>
  <c r="AC23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3" i="2"/>
  <c r="AC54" i="2"/>
  <c r="AC55" i="2"/>
  <c r="AC56" i="2"/>
  <c r="AC57" i="2"/>
  <c r="AC58" i="2"/>
  <c r="AC60" i="2"/>
  <c r="AC61" i="2"/>
  <c r="AC62" i="2"/>
  <c r="AC63" i="2"/>
  <c r="AC64" i="2"/>
  <c r="AC66" i="2"/>
  <c r="AC68" i="2"/>
  <c r="AC69" i="2"/>
  <c r="AC70" i="2"/>
  <c r="AC71" i="2"/>
  <c r="AC72" i="2"/>
  <c r="AA73" i="2"/>
  <c r="Z73" i="2"/>
  <c r="Y73" i="2"/>
  <c r="X73" i="2"/>
  <c r="W73" i="2"/>
  <c r="V24" i="2"/>
  <c r="AC24" i="2" s="1"/>
  <c r="U73" i="2"/>
  <c r="T73" i="2"/>
  <c r="S73" i="2"/>
  <c r="R73" i="2"/>
  <c r="Q67" i="2"/>
  <c r="AC67" i="2" s="1"/>
  <c r="Q65" i="2"/>
  <c r="AC65" i="2" s="1"/>
  <c r="P18" i="2"/>
  <c r="AC18" i="2" s="1"/>
  <c r="AC17" i="2"/>
  <c r="P16" i="2"/>
  <c r="AC16" i="2" s="1"/>
  <c r="O73" i="2"/>
  <c r="AC9" i="2"/>
  <c r="N61" i="2"/>
  <c r="N73" i="2" s="1"/>
  <c r="M73" i="2"/>
  <c r="AC8" i="2"/>
  <c r="L73" i="2"/>
  <c r="K52" i="2"/>
  <c r="AC52" i="2" s="1"/>
  <c r="J63" i="2"/>
  <c r="J73" i="2" s="1"/>
  <c r="I59" i="2"/>
  <c r="I73" i="2" s="1"/>
  <c r="AC10" i="2"/>
  <c r="AC11" i="2"/>
  <c r="AC12" i="2"/>
  <c r="H73" i="2"/>
  <c r="AC59" i="2" l="1"/>
  <c r="V73" i="2"/>
  <c r="Q73" i="2"/>
  <c r="P73" i="2"/>
  <c r="K73" i="2"/>
</calcChain>
</file>

<file path=xl/sharedStrings.xml><?xml version="1.0" encoding="utf-8"?>
<sst xmlns="http://schemas.openxmlformats.org/spreadsheetml/2006/main" count="281" uniqueCount="171">
  <si>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</si>
  <si>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</si>
  <si>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</si>
  <si>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</si>
  <si>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</si>
  <si>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</si>
  <si>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</si>
  <si>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</si>
  <si>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</si>
  <si>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>ONE STOP CAREER CENTERS</t>
  </si>
  <si>
    <t xml:space="preserve"> </t>
  </si>
  <si>
    <t>FRANKLIN HAMPSHIRE</t>
  </si>
  <si>
    <t>7003-0135</t>
  </si>
  <si>
    <t>N/A</t>
  </si>
  <si>
    <t>7003-1010</t>
  </si>
  <si>
    <t>7003-0803</t>
  </si>
  <si>
    <t>17.207</t>
  </si>
  <si>
    <t>7002-6628</t>
  </si>
  <si>
    <t>4400-3067</t>
  </si>
  <si>
    <t>K103</t>
  </si>
  <si>
    <t xml:space="preserve"> DESCRIPTION:</t>
  </si>
  <si>
    <t>K264</t>
  </si>
  <si>
    <t>7002-6626</t>
  </si>
  <si>
    <t>K105</t>
  </si>
  <si>
    <t>K107</t>
  </si>
  <si>
    <t>K284</t>
  </si>
  <si>
    <t>FAIN #</t>
  </si>
  <si>
    <t>ES38736-22-55-A-25</t>
  </si>
  <si>
    <t>DV35786-21-55-5-25</t>
  </si>
  <si>
    <t>CT EOL 23CCFHAMTRADE</t>
  </si>
  <si>
    <t>TA38685-22-55-A-25</t>
  </si>
  <si>
    <t>AA-38535-22-55-A-25</t>
  </si>
  <si>
    <t>TRADE (SERVICE DATE: 10/1/2021-9/30/2024)</t>
  </si>
  <si>
    <t>FTRADE 2022</t>
  </si>
  <si>
    <t>K102</t>
  </si>
  <si>
    <t>JULY 1, 2023 - SEPTEMBER 30, 2024</t>
  </si>
  <si>
    <t>YLX4WBFN5BY7</t>
  </si>
  <si>
    <t>UEI #</t>
  </si>
  <si>
    <t>VC6000167854</t>
  </si>
  <si>
    <t>VENDOR CODE</t>
  </si>
  <si>
    <t>WPP SNAP EXPANSION</t>
  </si>
  <si>
    <t>FY20233067</t>
  </si>
  <si>
    <t>UI-35950-21-60-A-25</t>
  </si>
  <si>
    <t>JULY 1, 2023-SEPT. 30, 2023</t>
  </si>
  <si>
    <t>INITIAL AWARD FY24 MAY 31, 2023</t>
  </si>
  <si>
    <t>TO ADD WPP SNAP EXPANSION FUNDS</t>
  </si>
  <si>
    <t>CT EOL 24CCFHAMWP</t>
  </si>
  <si>
    <t>INITIAL AWARD FY24</t>
  </si>
  <si>
    <t>BUDGET #1 FY24</t>
  </si>
  <si>
    <t>CT EOL 24CCFHAMWIA</t>
  </si>
  <si>
    <r>
      <t>YOUTH</t>
    </r>
    <r>
      <rPr>
        <b/>
        <sz val="11"/>
        <color indexed="10"/>
        <rFont val="Book Antiqua"/>
        <family val="1"/>
      </rPr>
      <t xml:space="preserve"> (SERVICE DATE: APRIL 1, 2023-JUNE 30, 2025)</t>
    </r>
  </si>
  <si>
    <t>JULY 1, 2023-JUNE 30, 2024</t>
  </si>
  <si>
    <t>FWIAYTH24</t>
  </si>
  <si>
    <t>7003-1631</t>
  </si>
  <si>
    <t>JULY 1, 2024-JUNE 30, 2025</t>
  </si>
  <si>
    <t>BUDGET #1 FY24 JULY 31, 2023</t>
  </si>
  <si>
    <t>TO ADD FY24 YOUTH FUNDS</t>
  </si>
  <si>
    <t>BUDGET #2 FY24</t>
  </si>
  <si>
    <t>BUDGET #2 FY24 AUGUST 2, 2023</t>
  </si>
  <si>
    <t>TO ADD FY24 DISLOCATED WORKER FUNDS</t>
  </si>
  <si>
    <t>DISLOCATED WORKER</t>
  </si>
  <si>
    <t>FWIADWK24A</t>
  </si>
  <si>
    <t>7003-1778</t>
  </si>
  <si>
    <t>BUDGET #3 FY24</t>
  </si>
  <si>
    <t>CT EOL 24CCFHAMNEGREA</t>
  </si>
  <si>
    <t>BUDGET #3 FY24 AUGUST 8, 2023</t>
  </si>
  <si>
    <t>TO ADD FY24 RESEA FUNDS</t>
  </si>
  <si>
    <r>
      <t xml:space="preserve">RESEA </t>
    </r>
    <r>
      <rPr>
        <b/>
        <sz val="11"/>
        <color rgb="FFFF0000"/>
        <rFont val="Book Antiqua"/>
        <family val="1"/>
      </rPr>
      <t xml:space="preserve"> (SERVICE DATE: 1/1/2023-9/30/2024)</t>
    </r>
  </si>
  <si>
    <t>FUIREA23</t>
  </si>
  <si>
    <t>7002-6624</t>
  </si>
  <si>
    <t>UIRE</t>
  </si>
  <si>
    <t>JULY 1, 2024-SEPT 30, 2024</t>
  </si>
  <si>
    <t>BUDGET #4 FY24</t>
  </si>
  <si>
    <t>CT EOL 24CCFHAMVETSUI</t>
  </si>
  <si>
    <t>DVOP</t>
  </si>
  <si>
    <t>JULY 1,2023-JUNE 30, 2024</t>
  </si>
  <si>
    <t>FVETS2023</t>
  </si>
  <si>
    <t>K109</t>
  </si>
  <si>
    <t>BUDGET #4 FY24 AUGUST 31, 2023</t>
  </si>
  <si>
    <t>TO ADD FY24 VETS FUNDS</t>
  </si>
  <si>
    <t>BUDGET #5 FY24</t>
  </si>
  <si>
    <t>CT EOL 24CCFHAMSOSWTF</t>
  </si>
  <si>
    <t>BUDGET #5 FY24 SEPTEMBER 12, 2023</t>
  </si>
  <si>
    <t>TO ADD WTF FUNDS</t>
  </si>
  <si>
    <t>WORKFORCE TRAINING FUND</t>
  </si>
  <si>
    <t>WTRUSTF24</t>
  </si>
  <si>
    <t>BUDGET #6 FY24</t>
  </si>
  <si>
    <t>TO ADD FY24 ADULT FUNDS</t>
  </si>
  <si>
    <t>BUDGET #6 FY24 SEPTEMBER 26, 2023</t>
  </si>
  <si>
    <t>ADULT</t>
  </si>
  <si>
    <t>FWIAADT24A</t>
  </si>
  <si>
    <t>7003-1630</t>
  </si>
  <si>
    <t>BUDGET #7 FY24</t>
  </si>
  <si>
    <t>TO ADD FY24 SOS FUNDS</t>
  </si>
  <si>
    <t>BUDGET #7 FY24 SEPTEMBER 27, 2023</t>
  </si>
  <si>
    <t>STATE ONE STOP</t>
  </si>
  <si>
    <t>STOSCC2024</t>
  </si>
  <si>
    <t>BUDGET #8 FY24</t>
  </si>
  <si>
    <t>WP 90%</t>
  </si>
  <si>
    <t>FES2024</t>
  </si>
  <si>
    <t>WP 10%</t>
  </si>
  <si>
    <t>BUDGET #8 FY24 DEC 1, 2023</t>
  </si>
  <si>
    <t>TO ADD WP FUNDS</t>
  </si>
  <si>
    <t>BUDGET #9 FY24</t>
  </si>
  <si>
    <t>FWIAADT24B</t>
  </si>
  <si>
    <t>FWIADWK24B</t>
  </si>
  <si>
    <t>TO ADD WIOA FUNDS</t>
  </si>
  <si>
    <t>BUDGET #9 FY24 DEC 7, 2023</t>
  </si>
  <si>
    <t>BUDGET #10 FY24</t>
  </si>
  <si>
    <t>TO ADD RAPID RESPONSE FUNDS</t>
  </si>
  <si>
    <t>RAPID RESPONSE STATE STAFF</t>
  </si>
  <si>
    <t>NPS STATE STAFF</t>
  </si>
  <si>
    <t>BUDGET #10 FY24 DEC 21, 2023</t>
  </si>
  <si>
    <t>BUDGET #11 FY24</t>
  </si>
  <si>
    <t>MRC</t>
  </si>
  <si>
    <t>F100VR0023</t>
  </si>
  <si>
    <t>4120-0020</t>
  </si>
  <si>
    <t>K133</t>
  </si>
  <si>
    <t>BUDGET #11 FY24  JANUARY 24, 2024</t>
  </si>
  <si>
    <t>TO ADD PARTNER FUNDS</t>
  </si>
  <si>
    <t>BUDGET #12 FY24</t>
  </si>
  <si>
    <t>DTA WPP  (JULY 1, 2023-JAN. 1, 2024)-settlement</t>
  </si>
  <si>
    <t>SPSS2024</t>
  </si>
  <si>
    <t>4400-1979</t>
  </si>
  <si>
    <t>K227</t>
  </si>
  <si>
    <t>DTA WPP  (JAN. 2, 2024-JUNE 30, 2024)</t>
  </si>
  <si>
    <t>BUDGET #12 FY24  FEB. 27, 2024</t>
  </si>
  <si>
    <t>TO ADD DTA WPP FUNDS</t>
  </si>
  <si>
    <t>BUDGET #13 FY24  FEB. 29, 2024</t>
  </si>
  <si>
    <t>TO ADD RESEA FUNDS</t>
  </si>
  <si>
    <t>BUDGET #13 FY24</t>
  </si>
  <si>
    <t>BUDGET #14 FY24</t>
  </si>
  <si>
    <t>BUDGET #14 FY24  MARCH 1, 2024</t>
  </si>
  <si>
    <r>
      <t>TO ADD SHELTER SUPPLEMENTAL FUNDS</t>
    </r>
    <r>
      <rPr>
        <b/>
        <sz val="11"/>
        <color rgb="FFFF0000"/>
        <rFont val="Book Antiqua"/>
        <family val="1"/>
      </rPr>
      <t xml:space="preserve"> </t>
    </r>
  </si>
  <si>
    <r>
      <t>SHELTER SUPPLEMENTAL FUNDS</t>
    </r>
    <r>
      <rPr>
        <b/>
        <sz val="11"/>
        <color rgb="FFFF0000"/>
        <rFont val="Book Antiqua"/>
        <family val="1"/>
      </rPr>
      <t xml:space="preserve">  (SERVICE DATES: FEB 1, 2024-SEPT 30, 2024)</t>
    </r>
  </si>
  <si>
    <t>WKFO107424</t>
  </si>
  <si>
    <t>7002-1074</t>
  </si>
  <si>
    <t>K286</t>
  </si>
  <si>
    <t>BUDGET #15 FY24</t>
  </si>
  <si>
    <t xml:space="preserve">DOE-WDB Support  </t>
  </si>
  <si>
    <t>DOE2024</t>
  </si>
  <si>
    <t>7035-0002</t>
  </si>
  <si>
    <t>K228</t>
  </si>
  <si>
    <t xml:space="preserve">DOE INFRASTRUCTURE </t>
  </si>
  <si>
    <t>FV002A2322</t>
  </si>
  <si>
    <t>7038-0107</t>
  </si>
  <si>
    <t>K123</t>
  </si>
  <si>
    <t>BUDGET #15 FY24  MARCH 4, 2024</t>
  </si>
  <si>
    <t>BUDGET #16 FY24</t>
  </si>
  <si>
    <t>BUDGET #16 FY24  MARCH 13, 2024</t>
  </si>
  <si>
    <t>MA COMMISION FOR THE BLIND</t>
  </si>
  <si>
    <t> FH126A23VR</t>
  </si>
  <si>
    <t>4110-3021</t>
  </si>
  <si>
    <t>K222</t>
  </si>
  <si>
    <t>BUDGET #17 FY24</t>
  </si>
  <si>
    <t>BUDGET #17 FY24  APRIL 1, 2024</t>
  </si>
  <si>
    <t>BUDGET #18 FY24</t>
  </si>
  <si>
    <t xml:space="preserve">CENTER FOR WORKFORCE INCLUSION </t>
  </si>
  <si>
    <t>K246</t>
  </si>
  <si>
    <t>DCSSCSEP24</t>
  </si>
  <si>
    <t>7003-0006</t>
  </si>
  <si>
    <t>BUDGET #18 FY24  MAY 6, 2024</t>
  </si>
  <si>
    <t>BUDGET #19 FY24</t>
  </si>
  <si>
    <t>BUDGET #19 FY24  MAY 23, 2024</t>
  </si>
  <si>
    <t>WPP SNAP EXPANSION (settlement amount)</t>
  </si>
  <si>
    <t>OCTOBER 1, 2023-FEBRUARY 16, 2024</t>
  </si>
  <si>
    <t>FEBRUARY 17, 2024-JUNE 30, 2024</t>
  </si>
  <si>
    <t>FY20243067</t>
  </si>
  <si>
    <t>BUDGET #20 FY24</t>
  </si>
  <si>
    <t>BUDGET #20 FY24 JUNE 25, 2024</t>
  </si>
  <si>
    <t>TO MOVE FUNDS TO FY25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</si>
</sst>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4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b/>
      <sz val="11"/>
      <color rgb="FF242424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sz val="12"/>
      <color rgb="FF000000"/>
      <name val="Times New Roman"/>
      <family val="1"/>
    </font>
    <font>
      <b/>
      <sz val="11"/>
      <color indexed="10"/>
      <name val="Book Antiqua"/>
      <family val="1"/>
    </font>
    <font>
      <sz val="12"/>
      <color theme="1"/>
      <name val="Book Antiqua"/>
      <family val="1"/>
    </font>
    <font>
      <b/>
      <sz val="11"/>
      <color rgb="FFFF0000"/>
      <name val="Book Antiqua"/>
      <family val="1"/>
    </font>
    <font>
      <sz val="11"/>
      <color rgb="FF000000"/>
      <name val="Times New Roman"/>
      <family val="1"/>
    </font>
    <font>
      <b/>
      <sz val="12"/>
      <color rgb="FF000000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8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4" fontId="8" fillId="0" borderId="1" xfId="0" applyNumberFormat="1" applyFont="1" applyBorder="1"/>
    <xf numFmtId="0" fontId="8" fillId="0" borderId="1" xfId="0" quotePrefix="1" applyFont="1" applyBorder="1" applyAlignment="1">
      <alignment horizontal="center"/>
    </xf>
    <xf numFmtId="7" fontId="8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7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0" xfId="0" applyFont="1"/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8" fillId="0" borderId="3" xfId="0" quotePrefix="1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 wrapText="1"/>
    </xf>
    <xf numFmtId="7" fontId="7" fillId="0" borderId="0" xfId="0" applyNumberFormat="1" applyFont="1"/>
    <xf numFmtId="0" fontId="8" fillId="0" borderId="1" xfId="0" applyFont="1" applyBorder="1"/>
    <xf numFmtId="0" fontId="8" fillId="0" borderId="2" xfId="0" quotePrefix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wrapText="1"/>
    </xf>
    <xf numFmtId="0" fontId="1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44" fontId="8" fillId="0" borderId="0" xfId="0" applyNumberFormat="1" applyFont="1"/>
    <xf numFmtId="0" fontId="4" fillId="0" borderId="0" xfId="0" applyFont="1"/>
    <xf numFmtId="44" fontId="8" fillId="0" borderId="4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37" fontId="8" fillId="0" borderId="1" xfId="2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44" fontId="8" fillId="0" borderId="1" xfId="1" applyFont="1" applyFill="1" applyBorder="1"/>
    <xf numFmtId="0" fontId="15" fillId="3" borderId="6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4" fillId="0" borderId="0" xfId="0" applyFont="1"/>
    <xf numFmtId="0" fontId="14" fillId="0" borderId="1" xfId="0" applyFont="1" applyBorder="1"/>
    <xf numFmtId="0" fontId="18" fillId="0" borderId="7" xfId="0" applyFont="1" applyBorder="1" applyAlignment="1">
      <alignment horizontal="center" wrapText="1"/>
    </xf>
    <xf numFmtId="44" fontId="8" fillId="0" borderId="1" xfId="1" applyFont="1" applyBorder="1" applyAlignment="1">
      <alignment horizontal="center" wrapText="1"/>
    </xf>
    <xf numFmtId="0" fontId="8" fillId="0" borderId="1" xfId="0" quotePrefix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0" xfId="0" applyFont="1" applyAlignment="1">
      <alignment horizontal="center"/>
    </xf>
    <xf numFmtId="44" fontId="8" fillId="0" borderId="1" xfId="1" applyFont="1" applyBorder="1" applyAlignment="1">
      <alignment horizontal="center"/>
    </xf>
    <xf numFmtId="0" fontId="8" fillId="0" borderId="1" xfId="0" quotePrefix="1" applyFont="1" applyBorder="1" applyAlignment="1">
      <alignment horizontal="center" wrapText="1"/>
    </xf>
    <xf numFmtId="0" fontId="22" fillId="0" borderId="7" xfId="0" applyFont="1" applyBorder="1" applyAlignment="1">
      <alignment horizontal="center" wrapText="1"/>
    </xf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9" xfId="0" applyFont="1" applyBorder="1" applyAlignment="1">
      <alignment horizontal="center" wrapText="1"/>
    </xf>
    <xf numFmtId="0" fontId="23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center" wrapText="1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4" borderId="1" xfId="0" applyFont="1" applyFill="1" applyBorder="1"/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7" fontId="8" fillId="0" borderId="1" xfId="1" applyNumberFormat="1" applyFont="1" applyFill="1" applyBorder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24"/>
  <sheetViews>
    <sheetView tabSelected="1" topLeftCell="A65" zoomScale="120" zoomScaleNormal="120" workbookViewId="0">
      <selection activeCell="A75" sqref="A75"/>
    </sheetView>
  </sheetViews>
  <sheetFormatPr defaultColWidth="9.1796875" defaultRowHeight="12" x14ac:dyDescent="0.3"/>
  <cols>
    <col min="1" max="1" width="79.36328125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9.1796875" style="2" customWidth="1"/>
    <col min="7" max="7" width="25.453125" style="2" customWidth="1"/>
    <col min="8" max="8" width="17.90625" style="2" hidden="1" customWidth="1"/>
    <col min="9" max="10" width="12.1796875" style="2" hidden="1" customWidth="1"/>
    <col min="11" max="14" width="11.1796875" style="2" hidden="1" customWidth="1"/>
    <col min="15" max="15" width="12.1796875" style="2" hidden="1" customWidth="1"/>
    <col min="16" max="16" width="11.1796875" style="2" hidden="1" customWidth="1"/>
    <col min="17" max="17" width="12.90625" style="2" hidden="1" customWidth="1"/>
    <col min="18" max="19" width="13.90625" style="2" hidden="1" customWidth="1"/>
    <col min="20" max="27" width="15.26953125" style="2" hidden="1" customWidth="1"/>
    <col min="28" max="28" width="15.26953125" style="2" customWidth="1"/>
    <col min="29" max="29" width="13.1796875" style="3" hidden="1" customWidth="1"/>
    <col min="30" max="30" width="11.81640625" style="3" bestFit="1" customWidth="1"/>
    <col min="31" max="31" width="10.1796875" style="3" bestFit="1" customWidth="1"/>
    <col min="32" max="16384" width="9.1796875" style="3"/>
  </cols>
  <sheetData>
    <row r="1" spans="1:29" ht="20.5" x14ac:dyDescent="0.45">
      <c r="A1" s="3" t="s">
        <v>10</v>
      </c>
      <c r="B1" s="86" t="s">
        <v>9</v>
      </c>
      <c r="C1" s="87"/>
      <c r="D1" s="87"/>
      <c r="E1" s="87"/>
      <c r="F1" s="87"/>
      <c r="G1" s="87"/>
      <c r="H1" s="87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</row>
    <row r="2" spans="1:29" ht="20.5" x14ac:dyDescent="0.45">
      <c r="B2" s="6"/>
      <c r="C2" s="6"/>
      <c r="D2" s="6"/>
      <c r="E2" s="7"/>
      <c r="F2" s="7"/>
      <c r="G2" s="7"/>
    </row>
    <row r="3" spans="1:29" ht="20.5" x14ac:dyDescent="0.45">
      <c r="A3" s="4" t="s">
        <v>11</v>
      </c>
      <c r="B3" s="6" t="s">
        <v>7</v>
      </c>
      <c r="C3" s="1"/>
    </row>
    <row r="4" spans="1:29" ht="21" thickBot="1" x14ac:dyDescent="0.5">
      <c r="A4" s="4"/>
      <c r="B4" s="5"/>
      <c r="C4" s="1"/>
    </row>
    <row r="5" spans="1:29" s="10" customFormat="1" ht="33.5" customHeight="1" thickBot="1" x14ac:dyDescent="0.4">
      <c r="A5" s="8"/>
      <c r="B5" s="9" t="s">
        <v>2</v>
      </c>
      <c r="C5" s="9" t="s">
        <v>3</v>
      </c>
      <c r="D5" s="9" t="s">
        <v>4</v>
      </c>
      <c r="E5" s="9" t="s">
        <v>5</v>
      </c>
      <c r="F5" s="9" t="s">
        <v>1</v>
      </c>
      <c r="G5" s="50" t="s">
        <v>26</v>
      </c>
      <c r="H5" s="9" t="s">
        <v>47</v>
      </c>
      <c r="I5" s="50" t="s">
        <v>48</v>
      </c>
      <c r="J5" s="50" t="s">
        <v>57</v>
      </c>
      <c r="K5" s="50" t="s">
        <v>63</v>
      </c>
      <c r="L5" s="50" t="s">
        <v>72</v>
      </c>
      <c r="M5" s="50" t="s">
        <v>80</v>
      </c>
      <c r="N5" s="50" t="s">
        <v>86</v>
      </c>
      <c r="O5" s="50" t="s">
        <v>92</v>
      </c>
      <c r="P5" s="50" t="s">
        <v>97</v>
      </c>
      <c r="Q5" s="50" t="s">
        <v>103</v>
      </c>
      <c r="R5" s="50" t="s">
        <v>108</v>
      </c>
      <c r="S5" s="50" t="s">
        <v>113</v>
      </c>
      <c r="T5" s="50" t="s">
        <v>120</v>
      </c>
      <c r="U5" s="50" t="s">
        <v>130</v>
      </c>
      <c r="V5" s="50" t="s">
        <v>131</v>
      </c>
      <c r="W5" s="50" t="s">
        <v>138</v>
      </c>
      <c r="X5" s="50" t="s">
        <v>148</v>
      </c>
      <c r="Y5" s="50" t="s">
        <v>154</v>
      </c>
      <c r="Z5" s="50" t="s">
        <v>156</v>
      </c>
      <c r="AA5" s="50" t="s">
        <v>162</v>
      </c>
      <c r="AB5" s="50" t="s">
        <v>168</v>
      </c>
      <c r="AC5" s="31" t="s">
        <v>6</v>
      </c>
    </row>
    <row r="6" spans="1:29" s="10" customFormat="1" ht="14.5" hidden="1" x14ac:dyDescent="0.35">
      <c r="A6" s="9" t="s">
        <v>8</v>
      </c>
      <c r="B6" s="11"/>
      <c r="C6" s="12"/>
      <c r="D6" s="12"/>
      <c r="E6" s="13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6"/>
    </row>
    <row r="7" spans="1:29" s="10" customFormat="1" ht="16.5" hidden="1" customHeight="1" x14ac:dyDescent="0.35">
      <c r="A7" s="15" t="s">
        <v>81</v>
      </c>
      <c r="B7" s="11"/>
      <c r="C7" s="12"/>
      <c r="D7" s="12"/>
      <c r="E7" s="13"/>
      <c r="F7" s="14"/>
      <c r="G7" s="14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6"/>
    </row>
    <row r="8" spans="1:29" s="10" customFormat="1" ht="16.5" hidden="1" customHeight="1" x14ac:dyDescent="0.35">
      <c r="A8" s="32" t="s">
        <v>84</v>
      </c>
      <c r="B8" s="17" t="s">
        <v>51</v>
      </c>
      <c r="C8" s="43" t="s">
        <v>85</v>
      </c>
      <c r="D8" s="54" t="s">
        <v>12</v>
      </c>
      <c r="E8" s="55" t="s">
        <v>21</v>
      </c>
      <c r="F8" s="15" t="s">
        <v>13</v>
      </c>
      <c r="G8" s="15"/>
      <c r="H8" s="20"/>
      <c r="I8" s="20"/>
      <c r="J8" s="20"/>
      <c r="K8" s="20"/>
      <c r="L8" s="20"/>
      <c r="M8" s="64">
        <v>95000</v>
      </c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56">
        <f>SUM(M8)</f>
        <v>95000</v>
      </c>
    </row>
    <row r="9" spans="1:29" s="10" customFormat="1" ht="16.5" hidden="1" customHeight="1" thickBot="1" x14ac:dyDescent="0.4">
      <c r="A9" s="36" t="s">
        <v>95</v>
      </c>
      <c r="B9" s="65" t="s">
        <v>51</v>
      </c>
      <c r="C9" s="57" t="s">
        <v>96</v>
      </c>
      <c r="D9" s="54" t="s">
        <v>15</v>
      </c>
      <c r="E9" s="54" t="s">
        <v>25</v>
      </c>
      <c r="F9" s="17" t="s">
        <v>13</v>
      </c>
      <c r="G9" s="17"/>
      <c r="H9" s="20"/>
      <c r="I9" s="20"/>
      <c r="J9" s="20"/>
      <c r="K9" s="20"/>
      <c r="L9" s="20"/>
      <c r="M9" s="64"/>
      <c r="N9" s="64"/>
      <c r="O9" s="64">
        <v>208602</v>
      </c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56">
        <f>SUM(O9)</f>
        <v>208602</v>
      </c>
    </row>
    <row r="10" spans="1:29" s="10" customFormat="1" ht="16.5" hidden="1" customHeight="1" thickTop="1" x14ac:dyDescent="0.35">
      <c r="A10" s="36"/>
      <c r="B10" s="17"/>
      <c r="C10" s="15"/>
      <c r="D10" s="15"/>
      <c r="E10" s="15"/>
      <c r="F10" s="17"/>
      <c r="G10" s="17"/>
      <c r="H10" s="20"/>
      <c r="I10" s="20"/>
      <c r="J10" s="20"/>
      <c r="K10" s="20"/>
      <c r="L10" s="20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56">
        <f>SUM(H10:H10)</f>
        <v>0</v>
      </c>
    </row>
    <row r="11" spans="1:29" s="10" customFormat="1" ht="16.5" hidden="1" customHeight="1" x14ac:dyDescent="0.35">
      <c r="A11" s="36"/>
      <c r="B11" s="17"/>
      <c r="C11" s="33"/>
      <c r="D11" s="33"/>
      <c r="E11" s="33"/>
      <c r="F11" s="17"/>
      <c r="G11" s="17"/>
      <c r="H11" s="20"/>
      <c r="I11" s="20"/>
      <c r="J11" s="20"/>
      <c r="K11" s="20"/>
      <c r="L11" s="20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56">
        <f>SUM(H11:H11)</f>
        <v>0</v>
      </c>
    </row>
    <row r="12" spans="1:29" s="10" customFormat="1" ht="16.5" customHeight="1" x14ac:dyDescent="0.35">
      <c r="A12" s="36"/>
      <c r="B12" s="17"/>
      <c r="C12" s="33"/>
      <c r="D12" s="33"/>
      <c r="E12" s="33"/>
      <c r="F12" s="17"/>
      <c r="G12" s="17"/>
      <c r="H12" s="20"/>
      <c r="I12" s="20"/>
      <c r="J12" s="20"/>
      <c r="K12" s="20"/>
      <c r="L12" s="20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56">
        <f>SUM(H12:H12)</f>
        <v>0</v>
      </c>
    </row>
    <row r="13" spans="1:29" s="10" customFormat="1" ht="14.5" x14ac:dyDescent="0.35">
      <c r="A13" s="9" t="s">
        <v>8</v>
      </c>
      <c r="B13" s="17"/>
      <c r="C13" s="33"/>
      <c r="D13" s="33"/>
      <c r="E13" s="33"/>
      <c r="F13" s="17"/>
      <c r="G13" s="17"/>
      <c r="H13" s="20"/>
      <c r="I13" s="20"/>
      <c r="J13" s="20"/>
      <c r="K13" s="20"/>
      <c r="L13" s="20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56"/>
    </row>
    <row r="14" spans="1:29" s="10" customFormat="1" ht="16.5" customHeight="1" x14ac:dyDescent="0.35">
      <c r="A14" s="15" t="s">
        <v>46</v>
      </c>
      <c r="B14" s="17"/>
      <c r="C14" s="47"/>
      <c r="D14" s="31"/>
      <c r="E14" s="15"/>
      <c r="F14" s="17"/>
      <c r="G14" s="17"/>
      <c r="H14" s="20"/>
      <c r="I14" s="20"/>
      <c r="J14" s="20"/>
      <c r="K14" s="20"/>
      <c r="L14" s="20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56"/>
    </row>
    <row r="15" spans="1:29" s="10" customFormat="1" ht="16.5" customHeight="1" x14ac:dyDescent="0.35">
      <c r="A15" s="15"/>
      <c r="B15" s="17"/>
      <c r="C15" s="47"/>
      <c r="D15" s="31"/>
      <c r="E15" s="15"/>
      <c r="F15" s="17"/>
      <c r="G15" s="17"/>
      <c r="H15" s="20"/>
      <c r="I15" s="20"/>
      <c r="J15" s="20"/>
      <c r="K15" s="20"/>
      <c r="L15" s="20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56"/>
    </row>
    <row r="16" spans="1:29" s="10" customFormat="1" ht="16.5" hidden="1" customHeight="1" x14ac:dyDescent="0.35">
      <c r="A16" s="21" t="s">
        <v>98</v>
      </c>
      <c r="B16" s="17" t="s">
        <v>51</v>
      </c>
      <c r="C16" s="15" t="s">
        <v>99</v>
      </c>
      <c r="D16" s="15" t="s">
        <v>22</v>
      </c>
      <c r="E16" s="15" t="s">
        <v>23</v>
      </c>
      <c r="F16" s="17">
        <v>17.207000000000001</v>
      </c>
      <c r="G16" s="58" t="s">
        <v>27</v>
      </c>
      <c r="H16" s="20"/>
      <c r="I16" s="20"/>
      <c r="J16" s="20"/>
      <c r="K16" s="20"/>
      <c r="L16" s="20"/>
      <c r="M16" s="64"/>
      <c r="N16" s="64"/>
      <c r="O16" s="64"/>
      <c r="P16" s="64">
        <f>60000.12-1</f>
        <v>59999.12</v>
      </c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56">
        <f>SUM(P16)</f>
        <v>59999.12</v>
      </c>
    </row>
    <row r="17" spans="1:29" s="10" customFormat="1" ht="16.5" hidden="1" customHeight="1" x14ac:dyDescent="0.35">
      <c r="A17" s="21" t="s">
        <v>98</v>
      </c>
      <c r="B17" s="17" t="s">
        <v>54</v>
      </c>
      <c r="C17" s="15" t="s">
        <v>99</v>
      </c>
      <c r="D17" s="15" t="s">
        <v>22</v>
      </c>
      <c r="E17" s="15" t="s">
        <v>23</v>
      </c>
      <c r="F17" s="17">
        <v>17.207000000000001</v>
      </c>
      <c r="G17" s="58" t="s">
        <v>27</v>
      </c>
      <c r="H17" s="20"/>
      <c r="I17" s="20"/>
      <c r="J17" s="20"/>
      <c r="K17" s="20"/>
      <c r="L17" s="20"/>
      <c r="M17" s="64"/>
      <c r="N17" s="64"/>
      <c r="O17" s="64"/>
      <c r="P17" s="64">
        <v>1</v>
      </c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56">
        <f t="shared" ref="AC17" si="0">SUM(P17)</f>
        <v>1</v>
      </c>
    </row>
    <row r="18" spans="1:29" s="10" customFormat="1" ht="16.5" customHeight="1" x14ac:dyDescent="0.35">
      <c r="A18" s="21" t="s">
        <v>100</v>
      </c>
      <c r="B18" s="17" t="s">
        <v>51</v>
      </c>
      <c r="C18" s="15" t="s">
        <v>99</v>
      </c>
      <c r="D18" s="15" t="s">
        <v>22</v>
      </c>
      <c r="E18" s="15" t="s">
        <v>24</v>
      </c>
      <c r="F18" s="17" t="s">
        <v>16</v>
      </c>
      <c r="G18" s="58" t="s">
        <v>27</v>
      </c>
      <c r="H18" s="20"/>
      <c r="I18" s="20"/>
      <c r="J18" s="20"/>
      <c r="K18" s="20"/>
      <c r="L18" s="20"/>
      <c r="M18" s="64"/>
      <c r="N18" s="64"/>
      <c r="O18" s="64"/>
      <c r="P18" s="64">
        <f>32177-1</f>
        <v>32176</v>
      </c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>
        <v>-12000</v>
      </c>
      <c r="AC18" s="88">
        <f>SUM(H18:AB18)</f>
        <v>20176</v>
      </c>
    </row>
    <row r="19" spans="1:29" s="10" customFormat="1" ht="14.5" x14ac:dyDescent="0.35">
      <c r="A19" s="21" t="s">
        <v>100</v>
      </c>
      <c r="B19" s="17" t="s">
        <v>54</v>
      </c>
      <c r="C19" s="15" t="s">
        <v>99</v>
      </c>
      <c r="D19" s="15" t="s">
        <v>22</v>
      </c>
      <c r="E19" s="15" t="s">
        <v>24</v>
      </c>
      <c r="F19" s="17" t="s">
        <v>16</v>
      </c>
      <c r="G19" s="58" t="s">
        <v>27</v>
      </c>
      <c r="H19" s="20"/>
      <c r="I19" s="20"/>
      <c r="J19" s="20"/>
      <c r="K19" s="20"/>
      <c r="L19" s="20"/>
      <c r="M19" s="64"/>
      <c r="N19" s="64"/>
      <c r="O19" s="64"/>
      <c r="P19" s="64">
        <v>1</v>
      </c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>
        <v>12000</v>
      </c>
      <c r="AC19" s="88">
        <f t="shared" ref="AC19:AC72" si="1">SUM(H19:AB19)</f>
        <v>12001</v>
      </c>
    </row>
    <row r="20" spans="1:29" s="10" customFormat="1" ht="16.5" hidden="1" customHeight="1" x14ac:dyDescent="0.35">
      <c r="A20" s="62" t="s">
        <v>40</v>
      </c>
      <c r="B20" s="17" t="s">
        <v>43</v>
      </c>
      <c r="C20" s="14" t="s">
        <v>41</v>
      </c>
      <c r="D20" s="14" t="s">
        <v>18</v>
      </c>
      <c r="E20" s="14" t="s">
        <v>19</v>
      </c>
      <c r="F20" s="14">
        <v>10.561</v>
      </c>
      <c r="G20" s="17"/>
      <c r="H20" s="64">
        <v>2712.7100000000005</v>
      </c>
      <c r="I20" s="20"/>
      <c r="J20" s="20"/>
      <c r="K20" s="20"/>
      <c r="L20" s="20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88">
        <f t="shared" si="1"/>
        <v>2712.7100000000005</v>
      </c>
    </row>
    <row r="21" spans="1:29" s="10" customFormat="1" ht="16.5" hidden="1" customHeight="1" x14ac:dyDescent="0.35">
      <c r="A21" s="62" t="s">
        <v>114</v>
      </c>
      <c r="B21" s="17" t="s">
        <v>51</v>
      </c>
      <c r="C21" s="71" t="s">
        <v>115</v>
      </c>
      <c r="D21" s="71" t="s">
        <v>116</v>
      </c>
      <c r="E21" s="15" t="s">
        <v>117</v>
      </c>
      <c r="F21" s="15" t="s">
        <v>13</v>
      </c>
      <c r="G21" s="17"/>
      <c r="H21" s="64"/>
      <c r="I21" s="20"/>
      <c r="J21" s="20"/>
      <c r="K21" s="20"/>
      <c r="L21" s="20"/>
      <c r="M21" s="64"/>
      <c r="N21" s="64"/>
      <c r="O21" s="64"/>
      <c r="P21" s="64"/>
      <c r="Q21" s="64"/>
      <c r="R21" s="64"/>
      <c r="S21" s="64">
        <v>10989.15</v>
      </c>
      <c r="T21" s="64"/>
      <c r="U21" s="64"/>
      <c r="V21" s="64"/>
      <c r="W21" s="64"/>
      <c r="X21" s="64"/>
      <c r="Y21" s="64"/>
      <c r="Z21" s="64"/>
      <c r="AA21" s="64"/>
      <c r="AB21" s="64"/>
      <c r="AC21" s="88">
        <f t="shared" si="1"/>
        <v>10989.15</v>
      </c>
    </row>
    <row r="22" spans="1:29" s="10" customFormat="1" ht="16.5" hidden="1" customHeight="1" x14ac:dyDescent="0.35">
      <c r="A22" s="62" t="s">
        <v>121</v>
      </c>
      <c r="B22" s="17" t="s">
        <v>51</v>
      </c>
      <c r="C22" s="71" t="s">
        <v>122</v>
      </c>
      <c r="D22" s="71" t="s">
        <v>123</v>
      </c>
      <c r="E22" s="15" t="s">
        <v>124</v>
      </c>
      <c r="F22" s="15" t="s">
        <v>13</v>
      </c>
      <c r="G22" s="17"/>
      <c r="H22" s="64"/>
      <c r="I22" s="20"/>
      <c r="J22" s="20"/>
      <c r="K22" s="20"/>
      <c r="L22" s="20"/>
      <c r="M22" s="64"/>
      <c r="N22" s="64"/>
      <c r="O22" s="64"/>
      <c r="P22" s="64"/>
      <c r="Q22" s="64"/>
      <c r="R22" s="64"/>
      <c r="S22" s="64"/>
      <c r="T22" s="64">
        <v>21349.87</v>
      </c>
      <c r="U22" s="64"/>
      <c r="V22" s="64"/>
      <c r="W22" s="64"/>
      <c r="X22" s="64"/>
      <c r="Y22" s="64"/>
      <c r="Z22" s="64"/>
      <c r="AA22" s="64"/>
      <c r="AB22" s="64"/>
      <c r="AC22" s="88">
        <f t="shared" si="1"/>
        <v>21349.87</v>
      </c>
    </row>
    <row r="23" spans="1:29" s="10" customFormat="1" ht="16.5" hidden="1" customHeight="1" x14ac:dyDescent="0.35">
      <c r="A23" s="21" t="s">
        <v>125</v>
      </c>
      <c r="B23" s="17" t="s">
        <v>51</v>
      </c>
      <c r="C23" s="71" t="s">
        <v>122</v>
      </c>
      <c r="D23" s="71" t="s">
        <v>123</v>
      </c>
      <c r="E23" s="15" t="s">
        <v>124</v>
      </c>
      <c r="F23" s="15" t="s">
        <v>13</v>
      </c>
      <c r="G23" s="17"/>
      <c r="H23" s="64"/>
      <c r="I23" s="20"/>
      <c r="J23" s="20"/>
      <c r="K23" s="20"/>
      <c r="L23" s="20"/>
      <c r="M23" s="64"/>
      <c r="N23" s="64"/>
      <c r="O23" s="64"/>
      <c r="P23" s="64"/>
      <c r="Q23" s="64"/>
      <c r="R23" s="64"/>
      <c r="S23" s="64"/>
      <c r="T23" s="64">
        <v>23173.859318699968</v>
      </c>
      <c r="U23" s="64"/>
      <c r="V23" s="64"/>
      <c r="W23" s="64"/>
      <c r="X23" s="64"/>
      <c r="Y23" s="64"/>
      <c r="Z23" s="64"/>
      <c r="AA23" s="64"/>
      <c r="AB23" s="64"/>
      <c r="AC23" s="88">
        <f t="shared" si="1"/>
        <v>23173.859318699968</v>
      </c>
    </row>
    <row r="24" spans="1:29" s="10" customFormat="1" ht="16.5" hidden="1" customHeight="1" x14ac:dyDescent="0.35">
      <c r="A24" s="21" t="s">
        <v>134</v>
      </c>
      <c r="B24" s="69" t="s">
        <v>51</v>
      </c>
      <c r="C24" s="46" t="s">
        <v>135</v>
      </c>
      <c r="D24" s="46" t="s">
        <v>136</v>
      </c>
      <c r="E24" s="46" t="s">
        <v>137</v>
      </c>
      <c r="F24" s="15"/>
      <c r="G24" s="17"/>
      <c r="H24" s="64"/>
      <c r="I24" s="20"/>
      <c r="J24" s="20"/>
      <c r="K24" s="20"/>
      <c r="L24" s="20"/>
      <c r="M24" s="64"/>
      <c r="N24" s="64"/>
      <c r="O24" s="64"/>
      <c r="P24" s="64"/>
      <c r="Q24" s="64"/>
      <c r="R24" s="64"/>
      <c r="S24" s="64"/>
      <c r="T24" s="64"/>
      <c r="U24" s="64"/>
      <c r="V24" s="64">
        <f>56180-1</f>
        <v>56179</v>
      </c>
      <c r="W24" s="64"/>
      <c r="X24" s="64"/>
      <c r="Y24" s="64"/>
      <c r="Z24" s="64"/>
      <c r="AA24" s="64"/>
      <c r="AB24" s="64"/>
      <c r="AC24" s="88">
        <f t="shared" si="1"/>
        <v>56179</v>
      </c>
    </row>
    <row r="25" spans="1:29" s="10" customFormat="1" ht="16.5" hidden="1" customHeight="1" x14ac:dyDescent="0.35">
      <c r="A25" s="21" t="s">
        <v>134</v>
      </c>
      <c r="B25" s="17" t="s">
        <v>54</v>
      </c>
      <c r="C25" s="46" t="s">
        <v>135</v>
      </c>
      <c r="D25" s="46" t="s">
        <v>136</v>
      </c>
      <c r="E25" s="46" t="s">
        <v>137</v>
      </c>
      <c r="F25" s="15"/>
      <c r="G25" s="17"/>
      <c r="H25" s="64"/>
      <c r="I25" s="20"/>
      <c r="J25" s="20"/>
      <c r="K25" s="20"/>
      <c r="L25" s="20"/>
      <c r="M25" s="64"/>
      <c r="N25" s="64"/>
      <c r="O25" s="64"/>
      <c r="P25" s="64"/>
      <c r="Q25" s="64"/>
      <c r="R25" s="64"/>
      <c r="S25" s="64"/>
      <c r="T25" s="64"/>
      <c r="U25" s="64"/>
      <c r="V25" s="64">
        <v>1</v>
      </c>
      <c r="W25" s="64"/>
      <c r="X25" s="64"/>
      <c r="Y25" s="64"/>
      <c r="Z25" s="64"/>
      <c r="AA25" s="64"/>
      <c r="AB25" s="64"/>
      <c r="AC25" s="88">
        <f t="shared" si="1"/>
        <v>1</v>
      </c>
    </row>
    <row r="26" spans="1:29" s="10" customFormat="1" ht="16.5" hidden="1" customHeight="1" x14ac:dyDescent="0.35">
      <c r="A26" s="77" t="s">
        <v>139</v>
      </c>
      <c r="B26" s="69" t="s">
        <v>51</v>
      </c>
      <c r="C26" s="72" t="s">
        <v>140</v>
      </c>
      <c r="D26" s="72" t="s">
        <v>141</v>
      </c>
      <c r="E26" s="73" t="s">
        <v>142</v>
      </c>
      <c r="F26" s="15" t="s">
        <v>13</v>
      </c>
      <c r="G26" s="17"/>
      <c r="H26" s="64"/>
      <c r="I26" s="20"/>
      <c r="J26" s="20"/>
      <c r="K26" s="20"/>
      <c r="L26" s="20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>
        <v>5307.64</v>
      </c>
      <c r="X26" s="64"/>
      <c r="Y26" s="64"/>
      <c r="Z26" s="64"/>
      <c r="AA26" s="64"/>
      <c r="AB26" s="64"/>
      <c r="AC26" s="88">
        <f t="shared" si="1"/>
        <v>5307.64</v>
      </c>
    </row>
    <row r="27" spans="1:29" s="10" customFormat="1" ht="16.5" hidden="1" customHeight="1" x14ac:dyDescent="0.35">
      <c r="A27" s="78" t="s">
        <v>143</v>
      </c>
      <c r="B27" s="69" t="s">
        <v>51</v>
      </c>
      <c r="C27" s="72" t="s">
        <v>144</v>
      </c>
      <c r="D27" s="72" t="s">
        <v>145</v>
      </c>
      <c r="E27" s="73" t="s">
        <v>146</v>
      </c>
      <c r="F27" s="15" t="s">
        <v>13</v>
      </c>
      <c r="G27" s="17"/>
      <c r="H27" s="64"/>
      <c r="I27" s="20"/>
      <c r="J27" s="20"/>
      <c r="K27" s="20"/>
      <c r="L27" s="20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>
        <v>3980.73</v>
      </c>
      <c r="X27" s="64"/>
      <c r="Y27" s="64"/>
      <c r="Z27" s="64"/>
      <c r="AA27" s="64"/>
      <c r="AB27" s="64"/>
      <c r="AC27" s="88">
        <f t="shared" si="1"/>
        <v>3980.73</v>
      </c>
    </row>
    <row r="28" spans="1:29" s="10" customFormat="1" ht="16.5" hidden="1" customHeight="1" x14ac:dyDescent="0.35">
      <c r="A28" s="21" t="s">
        <v>150</v>
      </c>
      <c r="B28" s="69" t="s">
        <v>51</v>
      </c>
      <c r="C28" s="79" t="s">
        <v>151</v>
      </c>
      <c r="D28" s="80" t="s">
        <v>152</v>
      </c>
      <c r="E28" s="15" t="s">
        <v>153</v>
      </c>
      <c r="F28" s="15" t="s">
        <v>13</v>
      </c>
      <c r="G28" s="17"/>
      <c r="H28" s="64"/>
      <c r="I28" s="20"/>
      <c r="J28" s="20"/>
      <c r="K28" s="20"/>
      <c r="L28" s="20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>
        <v>1150</v>
      </c>
      <c r="Y28" s="64"/>
      <c r="Z28" s="64"/>
      <c r="AA28" s="64"/>
      <c r="AB28" s="64"/>
      <c r="AC28" s="88">
        <f t="shared" si="1"/>
        <v>1150</v>
      </c>
    </row>
    <row r="29" spans="1:29" s="10" customFormat="1" ht="16.5" hidden="1" customHeight="1" x14ac:dyDescent="0.35">
      <c r="A29" s="21" t="s">
        <v>157</v>
      </c>
      <c r="B29" s="69" t="s">
        <v>51</v>
      </c>
      <c r="C29" s="81" t="s">
        <v>159</v>
      </c>
      <c r="D29" s="82" t="s">
        <v>160</v>
      </c>
      <c r="E29" s="15" t="s">
        <v>158</v>
      </c>
      <c r="F29" s="15" t="s">
        <v>13</v>
      </c>
      <c r="G29" s="17"/>
      <c r="H29" s="64"/>
      <c r="I29" s="20"/>
      <c r="J29" s="20"/>
      <c r="K29" s="20"/>
      <c r="L29" s="20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>
        <v>5088.4799999999996</v>
      </c>
      <c r="AA29" s="64"/>
      <c r="AB29" s="64"/>
      <c r="AC29" s="88">
        <f t="shared" si="1"/>
        <v>5088.4799999999996</v>
      </c>
    </row>
    <row r="30" spans="1:29" s="10" customFormat="1" ht="16.5" hidden="1" customHeight="1" x14ac:dyDescent="0.35">
      <c r="A30" s="84" t="s">
        <v>164</v>
      </c>
      <c r="B30" s="69" t="s">
        <v>165</v>
      </c>
      <c r="C30" s="15" t="s">
        <v>167</v>
      </c>
      <c r="D30" s="15" t="s">
        <v>18</v>
      </c>
      <c r="E30" s="15" t="s">
        <v>19</v>
      </c>
      <c r="F30" s="85">
        <v>10.561</v>
      </c>
      <c r="G30" s="17"/>
      <c r="H30" s="64"/>
      <c r="I30" s="20"/>
      <c r="J30" s="20"/>
      <c r="K30" s="20"/>
      <c r="L30" s="20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>
        <v>1890.8281091699998</v>
      </c>
      <c r="AB30" s="64"/>
      <c r="AC30" s="88">
        <f t="shared" si="1"/>
        <v>1890.8281091699998</v>
      </c>
    </row>
    <row r="31" spans="1:29" s="10" customFormat="1" ht="16.5" hidden="1" customHeight="1" x14ac:dyDescent="0.35">
      <c r="A31" s="62" t="s">
        <v>40</v>
      </c>
      <c r="B31" s="69" t="s">
        <v>166</v>
      </c>
      <c r="C31" s="15" t="s">
        <v>167</v>
      </c>
      <c r="D31" s="15" t="s">
        <v>18</v>
      </c>
      <c r="E31" s="15" t="s">
        <v>19</v>
      </c>
      <c r="F31" s="85">
        <v>10.561</v>
      </c>
      <c r="G31" s="17"/>
      <c r="H31" s="64"/>
      <c r="I31" s="20"/>
      <c r="J31" s="20"/>
      <c r="K31" s="20"/>
      <c r="L31" s="20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>
        <v>8222.921890829999</v>
      </c>
      <c r="AB31" s="64"/>
      <c r="AC31" s="88">
        <f t="shared" si="1"/>
        <v>8222.921890829999</v>
      </c>
    </row>
    <row r="32" spans="1:29" s="10" customFormat="1" ht="16.5" customHeight="1" x14ac:dyDescent="0.35">
      <c r="A32" s="21"/>
      <c r="B32" s="76"/>
      <c r="C32" s="81"/>
      <c r="D32" s="83"/>
      <c r="E32" s="15"/>
      <c r="F32" s="15"/>
      <c r="G32" s="17"/>
      <c r="H32" s="64"/>
      <c r="I32" s="20"/>
      <c r="J32" s="20"/>
      <c r="K32" s="20"/>
      <c r="L32" s="20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88">
        <f t="shared" si="1"/>
        <v>0</v>
      </c>
    </row>
    <row r="33" spans="1:30" s="10" customFormat="1" ht="16.5" customHeight="1" x14ac:dyDescent="0.35">
      <c r="A33" s="21"/>
      <c r="B33" s="76"/>
      <c r="C33" s="74"/>
      <c r="D33" s="75"/>
      <c r="E33" s="30"/>
      <c r="F33" s="15"/>
      <c r="G33" s="17"/>
      <c r="H33" s="64"/>
      <c r="I33" s="20"/>
      <c r="J33" s="20"/>
      <c r="K33" s="20"/>
      <c r="L33" s="20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88">
        <f t="shared" si="1"/>
        <v>0</v>
      </c>
    </row>
    <row r="34" spans="1:30" s="10" customFormat="1" ht="16.5" customHeight="1" x14ac:dyDescent="0.35">
      <c r="A34" s="21"/>
      <c r="B34" s="37"/>
      <c r="C34" s="15"/>
      <c r="D34" s="15"/>
      <c r="E34" s="15"/>
      <c r="F34" s="17"/>
      <c r="G34" s="17"/>
      <c r="H34" s="20"/>
      <c r="I34" s="20"/>
      <c r="J34" s="20"/>
      <c r="K34" s="20"/>
      <c r="L34" s="20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88">
        <f t="shared" si="1"/>
        <v>0</v>
      </c>
      <c r="AD34" s="40"/>
    </row>
    <row r="35" spans="1:30" s="10" customFormat="1" ht="16.5" hidden="1" customHeight="1" x14ac:dyDescent="0.35">
      <c r="A35" s="9" t="s">
        <v>8</v>
      </c>
      <c r="B35" s="37"/>
      <c r="C35" s="38"/>
      <c r="D35" s="38"/>
      <c r="E35" s="39"/>
      <c r="F35" s="37"/>
      <c r="G35" s="37"/>
      <c r="H35" s="20"/>
      <c r="I35" s="20"/>
      <c r="J35" s="20"/>
      <c r="K35" s="20"/>
      <c r="L35" s="20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88">
        <f t="shared" si="1"/>
        <v>0</v>
      </c>
    </row>
    <row r="36" spans="1:30" s="10" customFormat="1" ht="16.5" hidden="1" customHeight="1" x14ac:dyDescent="0.35">
      <c r="A36" s="15" t="s">
        <v>73</v>
      </c>
      <c r="B36" s="37"/>
      <c r="C36" s="38"/>
      <c r="D36" s="38"/>
      <c r="E36" s="39"/>
      <c r="F36" s="37"/>
      <c r="G36" s="37"/>
      <c r="H36" s="20"/>
      <c r="I36" s="20"/>
      <c r="J36" s="20"/>
      <c r="K36" s="20"/>
      <c r="L36" s="20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88">
        <f t="shared" si="1"/>
        <v>0</v>
      </c>
    </row>
    <row r="37" spans="1:30" s="10" customFormat="1" ht="16.5" hidden="1" customHeight="1" x14ac:dyDescent="0.35">
      <c r="A37" s="41" t="s">
        <v>74</v>
      </c>
      <c r="B37" s="17" t="s">
        <v>75</v>
      </c>
      <c r="C37" s="15" t="s">
        <v>76</v>
      </c>
      <c r="D37" s="15" t="s">
        <v>17</v>
      </c>
      <c r="E37" s="35" t="s">
        <v>77</v>
      </c>
      <c r="F37" s="31">
        <v>17.800999999999998</v>
      </c>
      <c r="G37" s="58" t="s">
        <v>28</v>
      </c>
      <c r="H37" s="20"/>
      <c r="I37" s="20"/>
      <c r="J37" s="20"/>
      <c r="K37" s="20"/>
      <c r="L37" s="64">
        <v>14282</v>
      </c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88">
        <f t="shared" si="1"/>
        <v>14282</v>
      </c>
    </row>
    <row r="38" spans="1:30" s="10" customFormat="1" ht="16.5" hidden="1" customHeight="1" x14ac:dyDescent="0.35">
      <c r="A38" s="36"/>
      <c r="B38" s="17"/>
      <c r="C38" s="33"/>
      <c r="D38" s="33"/>
      <c r="E38" s="35"/>
      <c r="F38" s="31"/>
      <c r="G38" s="58"/>
      <c r="H38" s="20"/>
      <c r="I38" s="20"/>
      <c r="J38" s="20"/>
      <c r="K38" s="20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88">
        <f t="shared" si="1"/>
        <v>0</v>
      </c>
    </row>
    <row r="39" spans="1:30" s="10" customFormat="1" ht="16.5" hidden="1" customHeight="1" x14ac:dyDescent="0.35">
      <c r="A39" s="36"/>
      <c r="B39" s="17"/>
      <c r="C39" s="33"/>
      <c r="D39" s="33"/>
      <c r="E39" s="35"/>
      <c r="F39" s="31"/>
      <c r="G39" s="58"/>
      <c r="H39" s="20"/>
      <c r="I39" s="20"/>
      <c r="J39" s="20"/>
      <c r="K39" s="20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88">
        <f t="shared" si="1"/>
        <v>0</v>
      </c>
      <c r="AD39" s="40"/>
    </row>
    <row r="40" spans="1:30" s="10" customFormat="1" ht="16.5" hidden="1" customHeight="1" x14ac:dyDescent="0.35">
      <c r="A40" s="21"/>
      <c r="B40" s="17"/>
      <c r="C40" s="33"/>
      <c r="D40" s="33"/>
      <c r="E40" s="35"/>
      <c r="F40" s="17"/>
      <c r="G40" s="17"/>
      <c r="H40" s="20"/>
      <c r="I40" s="20"/>
      <c r="J40" s="20"/>
      <c r="K40" s="20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88">
        <f t="shared" si="1"/>
        <v>0</v>
      </c>
    </row>
    <row r="41" spans="1:30" s="10" customFormat="1" ht="16.5" customHeight="1" x14ac:dyDescent="0.35">
      <c r="A41" s="21"/>
      <c r="B41" s="17"/>
      <c r="C41" s="30"/>
      <c r="D41" s="15"/>
      <c r="E41" s="30"/>
      <c r="F41" s="17"/>
      <c r="G41" s="17"/>
      <c r="H41" s="18"/>
      <c r="I41" s="18"/>
      <c r="J41" s="18"/>
      <c r="K41" s="1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88">
        <f t="shared" si="1"/>
        <v>0</v>
      </c>
    </row>
    <row r="42" spans="1:30" s="23" customFormat="1" ht="16.5" hidden="1" customHeight="1" x14ac:dyDescent="0.35">
      <c r="A42" s="9" t="s">
        <v>8</v>
      </c>
      <c r="B42" s="11"/>
      <c r="C42" s="14"/>
      <c r="D42" s="14"/>
      <c r="E42" s="11"/>
      <c r="F42" s="11"/>
      <c r="G42" s="11"/>
      <c r="H42" s="18"/>
      <c r="I42" s="18"/>
      <c r="J42" s="18"/>
      <c r="K42" s="1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88">
        <f t="shared" si="1"/>
        <v>0</v>
      </c>
    </row>
    <row r="43" spans="1:30" s="10" customFormat="1" ht="16.5" hidden="1" customHeight="1" x14ac:dyDescent="0.35">
      <c r="A43" s="15" t="s">
        <v>29</v>
      </c>
      <c r="B43" s="11"/>
      <c r="C43" s="14"/>
      <c r="D43" s="14"/>
      <c r="E43" s="11"/>
      <c r="F43" s="11"/>
      <c r="G43" s="11"/>
      <c r="H43" s="18"/>
      <c r="I43" s="18"/>
      <c r="J43" s="18"/>
      <c r="K43" s="1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88">
        <f t="shared" si="1"/>
        <v>0</v>
      </c>
    </row>
    <row r="44" spans="1:30" s="23" customFormat="1" ht="15" hidden="1" customHeight="1" x14ac:dyDescent="0.35">
      <c r="A44" s="34" t="s">
        <v>32</v>
      </c>
      <c r="B44" s="17" t="s">
        <v>35</v>
      </c>
      <c r="C44" s="60" t="s">
        <v>33</v>
      </c>
      <c r="D44" s="46" t="s">
        <v>14</v>
      </c>
      <c r="E44" s="46" t="s">
        <v>34</v>
      </c>
      <c r="F44" s="15">
        <v>17.245000000000001</v>
      </c>
      <c r="G44" s="58" t="s">
        <v>30</v>
      </c>
      <c r="H44" s="18"/>
      <c r="I44" s="18"/>
      <c r="J44" s="18"/>
      <c r="K44" s="1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88">
        <f t="shared" si="1"/>
        <v>0</v>
      </c>
    </row>
    <row r="45" spans="1:30" s="10" customFormat="1" ht="16.5" hidden="1" customHeight="1" x14ac:dyDescent="0.35">
      <c r="A45" s="21"/>
      <c r="B45" s="17"/>
      <c r="C45" s="15"/>
      <c r="D45" s="15"/>
      <c r="E45" s="15"/>
      <c r="F45" s="15"/>
      <c r="G45" s="15"/>
      <c r="H45" s="18"/>
      <c r="I45" s="18"/>
      <c r="J45" s="18"/>
      <c r="K45" s="1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88">
        <f t="shared" si="1"/>
        <v>0</v>
      </c>
    </row>
    <row r="46" spans="1:30" s="10" customFormat="1" ht="16.5" hidden="1" customHeight="1" x14ac:dyDescent="0.35">
      <c r="A46" s="41"/>
      <c r="B46" s="42"/>
      <c r="C46" s="15"/>
      <c r="D46" s="15"/>
      <c r="E46" s="15"/>
      <c r="F46" s="15"/>
      <c r="G46" s="15"/>
      <c r="H46" s="18"/>
      <c r="I46" s="18"/>
      <c r="J46" s="18"/>
      <c r="K46" s="1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88">
        <f t="shared" si="1"/>
        <v>0</v>
      </c>
    </row>
    <row r="47" spans="1:30" s="10" customFormat="1" ht="16.5" hidden="1" customHeight="1" x14ac:dyDescent="0.35">
      <c r="A47" s="41"/>
      <c r="B47" s="17"/>
      <c r="C47" s="15"/>
      <c r="D47" s="15"/>
      <c r="E47" s="15"/>
      <c r="F47" s="15"/>
      <c r="G47" s="15"/>
      <c r="H47" s="18"/>
      <c r="I47" s="18"/>
      <c r="J47" s="18"/>
      <c r="K47" s="1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88">
        <f t="shared" si="1"/>
        <v>0</v>
      </c>
    </row>
    <row r="48" spans="1:30" s="10" customFormat="1" ht="16.5" customHeight="1" x14ac:dyDescent="0.35">
      <c r="A48" s="41"/>
      <c r="B48" s="17"/>
      <c r="C48" s="15"/>
      <c r="D48" s="15"/>
      <c r="E48" s="15"/>
      <c r="F48" s="15"/>
      <c r="G48" s="15"/>
      <c r="H48" s="18"/>
      <c r="I48" s="18"/>
      <c r="J48" s="18"/>
      <c r="K48" s="1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88">
        <f t="shared" si="1"/>
        <v>0</v>
      </c>
    </row>
    <row r="49" spans="1:30" s="10" customFormat="1" ht="16.5" customHeight="1" x14ac:dyDescent="0.35">
      <c r="A49" s="22"/>
      <c r="B49" s="11"/>
      <c r="C49" s="12"/>
      <c r="D49" s="12"/>
      <c r="E49" s="13"/>
      <c r="F49" s="14"/>
      <c r="G49" s="14"/>
      <c r="H49" s="18"/>
      <c r="I49" s="18"/>
      <c r="J49" s="18"/>
      <c r="K49" s="1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88">
        <f t="shared" si="1"/>
        <v>0</v>
      </c>
    </row>
    <row r="50" spans="1:30" s="10" customFormat="1" ht="16.5" customHeight="1" x14ac:dyDescent="0.35">
      <c r="A50" s="9" t="s">
        <v>8</v>
      </c>
      <c r="B50" s="11"/>
      <c r="C50" s="12"/>
      <c r="D50" s="12"/>
      <c r="E50" s="13"/>
      <c r="F50" s="14"/>
      <c r="G50" s="14"/>
      <c r="H50" s="18"/>
      <c r="I50" s="18"/>
      <c r="J50" s="18"/>
      <c r="K50" s="1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88">
        <f t="shared" si="1"/>
        <v>0</v>
      </c>
    </row>
    <row r="51" spans="1:30" s="10" customFormat="1" ht="16.5" customHeight="1" x14ac:dyDescent="0.35">
      <c r="A51" s="15" t="s">
        <v>64</v>
      </c>
      <c r="B51" s="11"/>
      <c r="C51" s="12"/>
      <c r="D51" s="12"/>
      <c r="E51" s="13"/>
      <c r="F51" s="14"/>
      <c r="G51" s="14"/>
      <c r="H51" s="18"/>
      <c r="I51" s="18"/>
      <c r="J51" s="1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88">
        <f t="shared" si="1"/>
        <v>0</v>
      </c>
    </row>
    <row r="52" spans="1:30" s="23" customFormat="1" ht="15" customHeight="1" x14ac:dyDescent="0.35">
      <c r="A52" s="51" t="s">
        <v>67</v>
      </c>
      <c r="B52" s="65" t="s">
        <v>51</v>
      </c>
      <c r="C52" s="15" t="s">
        <v>68</v>
      </c>
      <c r="D52" s="15" t="s">
        <v>69</v>
      </c>
      <c r="E52" s="15" t="s">
        <v>70</v>
      </c>
      <c r="F52" s="15">
        <v>17.225000000000001</v>
      </c>
      <c r="G52" s="63" t="s">
        <v>42</v>
      </c>
      <c r="H52" s="18"/>
      <c r="I52" s="18"/>
      <c r="J52" s="18"/>
      <c r="K52" s="68">
        <f>76000-1</f>
        <v>75999</v>
      </c>
      <c r="L52" s="68"/>
      <c r="M52" s="68"/>
      <c r="N52" s="68"/>
      <c r="O52" s="68"/>
      <c r="P52" s="68"/>
      <c r="Q52" s="68"/>
      <c r="R52" s="68"/>
      <c r="S52" s="68"/>
      <c r="T52" s="68"/>
      <c r="U52" s="68">
        <v>92250</v>
      </c>
      <c r="V52" s="68"/>
      <c r="W52" s="68"/>
      <c r="X52" s="68"/>
      <c r="Y52" s="68">
        <v>16194.204605978262</v>
      </c>
      <c r="Z52" s="68"/>
      <c r="AA52" s="68"/>
      <c r="AB52" s="68">
        <v>-33000</v>
      </c>
      <c r="AC52" s="88">
        <f t="shared" si="1"/>
        <v>151443.20460597827</v>
      </c>
    </row>
    <row r="53" spans="1:30" s="23" customFormat="1" ht="15" customHeight="1" x14ac:dyDescent="0.35">
      <c r="A53" s="51" t="s">
        <v>67</v>
      </c>
      <c r="B53" s="17" t="s">
        <v>71</v>
      </c>
      <c r="C53" s="15" t="s">
        <v>68</v>
      </c>
      <c r="D53" s="15" t="s">
        <v>69</v>
      </c>
      <c r="E53" s="15" t="s">
        <v>70</v>
      </c>
      <c r="F53" s="15">
        <v>17.225000000000001</v>
      </c>
      <c r="G53" s="63" t="s">
        <v>42</v>
      </c>
      <c r="H53" s="18"/>
      <c r="I53" s="18"/>
      <c r="J53" s="18"/>
      <c r="K53" s="68">
        <v>1</v>
      </c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>
        <v>33000</v>
      </c>
      <c r="AC53" s="88">
        <f t="shared" si="1"/>
        <v>33001</v>
      </c>
    </row>
    <row r="54" spans="1:30" s="23" customFormat="1" ht="15" customHeight="1" x14ac:dyDescent="0.35">
      <c r="A54" s="41"/>
      <c r="B54" s="17"/>
      <c r="C54" s="15"/>
      <c r="D54" s="15"/>
      <c r="E54" s="15"/>
      <c r="F54" s="15"/>
      <c r="G54" s="15"/>
      <c r="H54" s="18"/>
      <c r="I54" s="18"/>
      <c r="J54" s="1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88">
        <f t="shared" si="1"/>
        <v>0</v>
      </c>
      <c r="AD54" s="48"/>
    </row>
    <row r="55" spans="1:30" s="23" customFormat="1" ht="15" customHeight="1" x14ac:dyDescent="0.35">
      <c r="A55" s="21"/>
      <c r="B55" s="17"/>
      <c r="C55" s="15"/>
      <c r="D55" s="15"/>
      <c r="E55" s="15"/>
      <c r="F55" s="15"/>
      <c r="G55" s="15"/>
      <c r="H55" s="18"/>
      <c r="I55" s="18"/>
      <c r="J55" s="1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88">
        <f t="shared" si="1"/>
        <v>0</v>
      </c>
    </row>
    <row r="56" spans="1:30" s="23" customFormat="1" ht="14.5" x14ac:dyDescent="0.35">
      <c r="A56" s="22"/>
      <c r="B56" s="11"/>
      <c r="C56" s="19"/>
      <c r="D56" s="19"/>
      <c r="E56" s="19"/>
      <c r="F56" s="11"/>
      <c r="G56" s="11"/>
      <c r="H56" s="18"/>
      <c r="I56" s="18"/>
      <c r="J56" s="1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88">
        <f t="shared" si="1"/>
        <v>0</v>
      </c>
    </row>
    <row r="57" spans="1:30" s="23" customFormat="1" ht="14.5" x14ac:dyDescent="0.35">
      <c r="A57" s="9" t="s">
        <v>8</v>
      </c>
      <c r="B57" s="11"/>
      <c r="C57" s="19"/>
      <c r="D57" s="19"/>
      <c r="E57" s="19"/>
      <c r="F57" s="11"/>
      <c r="G57" s="11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88">
        <f t="shared" si="1"/>
        <v>0</v>
      </c>
    </row>
    <row r="58" spans="1:30" s="23" customFormat="1" ht="14.5" x14ac:dyDescent="0.35">
      <c r="A58" s="15" t="s">
        <v>49</v>
      </c>
      <c r="B58" s="11"/>
      <c r="C58" s="19"/>
      <c r="D58" s="19"/>
      <c r="E58" s="19"/>
      <c r="F58" s="11"/>
      <c r="G58" s="11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88">
        <f t="shared" si="1"/>
        <v>0</v>
      </c>
    </row>
    <row r="59" spans="1:30" s="23" customFormat="1" ht="15.5" x14ac:dyDescent="0.35">
      <c r="A59" s="52" t="s">
        <v>50</v>
      </c>
      <c r="B59" s="65" t="s">
        <v>51</v>
      </c>
      <c r="C59" s="66" t="s">
        <v>52</v>
      </c>
      <c r="D59" s="53" t="s">
        <v>53</v>
      </c>
      <c r="E59" s="53">
        <v>6501</v>
      </c>
      <c r="F59" s="17">
        <v>17.259</v>
      </c>
      <c r="G59" s="59" t="s">
        <v>31</v>
      </c>
      <c r="H59" s="44"/>
      <c r="I59" s="44">
        <f>839679-1</f>
        <v>839678</v>
      </c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>
        <v>-784000</v>
      </c>
      <c r="AC59" s="88">
        <f t="shared" si="1"/>
        <v>55678</v>
      </c>
    </row>
    <row r="60" spans="1:30" s="23" customFormat="1" ht="15.5" x14ac:dyDescent="0.35">
      <c r="A60" s="52" t="s">
        <v>50</v>
      </c>
      <c r="B60" s="17" t="s">
        <v>54</v>
      </c>
      <c r="C60" s="66" t="s">
        <v>52</v>
      </c>
      <c r="D60" s="53" t="s">
        <v>53</v>
      </c>
      <c r="E60" s="53">
        <v>6501</v>
      </c>
      <c r="F60" s="17">
        <v>17.259</v>
      </c>
      <c r="G60" s="59" t="s">
        <v>31</v>
      </c>
      <c r="H60" s="44"/>
      <c r="I60" s="44">
        <v>1</v>
      </c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>
        <v>784000</v>
      </c>
      <c r="AC60" s="88">
        <f t="shared" si="1"/>
        <v>784001</v>
      </c>
    </row>
    <row r="61" spans="1:30" s="10" customFormat="1" ht="15.5" hidden="1" x14ac:dyDescent="0.35">
      <c r="A61" s="21" t="s">
        <v>89</v>
      </c>
      <c r="B61" s="65" t="s">
        <v>51</v>
      </c>
      <c r="C61" s="15" t="s">
        <v>90</v>
      </c>
      <c r="D61" s="30" t="s">
        <v>91</v>
      </c>
      <c r="E61" s="30">
        <v>6502</v>
      </c>
      <c r="F61" s="15">
        <v>17.257999999999999</v>
      </c>
      <c r="G61" s="59" t="s">
        <v>31</v>
      </c>
      <c r="H61" s="45"/>
      <c r="I61" s="45"/>
      <c r="J61" s="45"/>
      <c r="K61" s="45"/>
      <c r="L61" s="45"/>
      <c r="M61" s="45"/>
      <c r="N61" s="45">
        <f>86857-1</f>
        <v>86856</v>
      </c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88">
        <f t="shared" si="1"/>
        <v>86856</v>
      </c>
    </row>
    <row r="62" spans="1:30" s="10" customFormat="1" ht="15.5" hidden="1" x14ac:dyDescent="0.35">
      <c r="A62" s="21" t="s">
        <v>89</v>
      </c>
      <c r="B62" s="17" t="s">
        <v>54</v>
      </c>
      <c r="C62" s="15" t="s">
        <v>90</v>
      </c>
      <c r="D62" s="30" t="s">
        <v>91</v>
      </c>
      <c r="E62" s="30">
        <v>6502</v>
      </c>
      <c r="F62" s="15">
        <v>17.257999999999999</v>
      </c>
      <c r="G62" s="59" t="s">
        <v>31</v>
      </c>
      <c r="H62" s="45"/>
      <c r="I62" s="45"/>
      <c r="J62" s="45"/>
      <c r="K62" s="45"/>
      <c r="L62" s="45"/>
      <c r="M62" s="45"/>
      <c r="N62" s="45">
        <v>1</v>
      </c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88">
        <f t="shared" si="1"/>
        <v>1</v>
      </c>
    </row>
    <row r="63" spans="1:30" s="10" customFormat="1" ht="15.5" hidden="1" x14ac:dyDescent="0.35">
      <c r="A63" s="34" t="s">
        <v>60</v>
      </c>
      <c r="B63" s="65" t="s">
        <v>51</v>
      </c>
      <c r="C63" s="67" t="s">
        <v>61</v>
      </c>
      <c r="D63" s="30" t="s">
        <v>62</v>
      </c>
      <c r="E63" s="30">
        <v>6503</v>
      </c>
      <c r="F63" s="15">
        <v>17.277999999999999</v>
      </c>
      <c r="G63" s="59" t="s">
        <v>31</v>
      </c>
      <c r="H63" s="44"/>
      <c r="I63" s="44"/>
      <c r="J63" s="44">
        <f>92272-1</f>
        <v>92271</v>
      </c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88">
        <f t="shared" si="1"/>
        <v>92271</v>
      </c>
    </row>
    <row r="64" spans="1:30" s="10" customFormat="1" ht="15.5" hidden="1" x14ac:dyDescent="0.35">
      <c r="A64" s="34" t="s">
        <v>60</v>
      </c>
      <c r="B64" s="17" t="s">
        <v>54</v>
      </c>
      <c r="C64" s="67" t="s">
        <v>61</v>
      </c>
      <c r="D64" s="30" t="s">
        <v>62</v>
      </c>
      <c r="E64" s="30">
        <v>6503</v>
      </c>
      <c r="F64" s="15">
        <v>17.277999999999999</v>
      </c>
      <c r="G64" s="59" t="s">
        <v>31</v>
      </c>
      <c r="H64" s="44"/>
      <c r="I64" s="44"/>
      <c r="J64" s="44">
        <v>1</v>
      </c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88">
        <f t="shared" si="1"/>
        <v>1</v>
      </c>
    </row>
    <row r="65" spans="1:29" s="23" customFormat="1" ht="14.5" x14ac:dyDescent="0.35">
      <c r="A65" s="21" t="s">
        <v>89</v>
      </c>
      <c r="B65" s="69" t="s">
        <v>51</v>
      </c>
      <c r="C65" s="15" t="s">
        <v>104</v>
      </c>
      <c r="D65" s="15" t="s">
        <v>91</v>
      </c>
      <c r="E65" s="15">
        <v>6502</v>
      </c>
      <c r="F65" s="15">
        <v>17.257999999999999</v>
      </c>
      <c r="G65" s="70" t="s">
        <v>31</v>
      </c>
      <c r="H65" s="45"/>
      <c r="I65" s="45"/>
      <c r="J65" s="45"/>
      <c r="K65" s="45"/>
      <c r="L65" s="45"/>
      <c r="M65" s="45"/>
      <c r="N65" s="45"/>
      <c r="O65" s="45"/>
      <c r="P65" s="45"/>
      <c r="Q65" s="45">
        <f>354772-1</f>
        <v>354771</v>
      </c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>
        <v>-260000</v>
      </c>
      <c r="AC65" s="88">
        <f t="shared" si="1"/>
        <v>94771</v>
      </c>
    </row>
    <row r="66" spans="1:29" s="23" customFormat="1" ht="14.5" x14ac:dyDescent="0.35">
      <c r="A66" s="21" t="s">
        <v>89</v>
      </c>
      <c r="B66" s="17" t="s">
        <v>54</v>
      </c>
      <c r="C66" s="15" t="s">
        <v>104</v>
      </c>
      <c r="D66" s="15" t="s">
        <v>91</v>
      </c>
      <c r="E66" s="15">
        <v>6502</v>
      </c>
      <c r="F66" s="15">
        <v>17.257999999999999</v>
      </c>
      <c r="G66" s="70" t="s">
        <v>31</v>
      </c>
      <c r="H66" s="45"/>
      <c r="I66" s="45"/>
      <c r="J66" s="45"/>
      <c r="K66" s="45"/>
      <c r="L66" s="45"/>
      <c r="M66" s="45"/>
      <c r="N66" s="45"/>
      <c r="O66" s="45"/>
      <c r="P66" s="45"/>
      <c r="Q66" s="45">
        <v>1</v>
      </c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>
        <v>260000</v>
      </c>
      <c r="AC66" s="88">
        <f t="shared" si="1"/>
        <v>260001</v>
      </c>
    </row>
    <row r="67" spans="1:29" s="10" customFormat="1" ht="14.5" x14ac:dyDescent="0.35">
      <c r="A67" s="34" t="s">
        <v>60</v>
      </c>
      <c r="B67" s="69" t="s">
        <v>51</v>
      </c>
      <c r="C67" s="58" t="s">
        <v>105</v>
      </c>
      <c r="D67" s="15" t="s">
        <v>62</v>
      </c>
      <c r="E67" s="15">
        <v>6503</v>
      </c>
      <c r="F67" s="15">
        <v>17.277999999999999</v>
      </c>
      <c r="G67" s="70" t="s">
        <v>31</v>
      </c>
      <c r="H67" s="45"/>
      <c r="I67" s="45"/>
      <c r="J67" s="45"/>
      <c r="K67" s="45"/>
      <c r="L67" s="45"/>
      <c r="M67" s="45"/>
      <c r="N67" s="45"/>
      <c r="O67" s="45"/>
      <c r="P67" s="45"/>
      <c r="Q67" s="45">
        <f>335594-1</f>
        <v>335593</v>
      </c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>
        <v>-200000</v>
      </c>
      <c r="AC67" s="88">
        <f t="shared" si="1"/>
        <v>135593</v>
      </c>
    </row>
    <row r="68" spans="1:29" s="10" customFormat="1" ht="14.5" x14ac:dyDescent="0.35">
      <c r="A68" s="34" t="s">
        <v>60</v>
      </c>
      <c r="B68" s="17" t="s">
        <v>54</v>
      </c>
      <c r="C68" s="58" t="s">
        <v>105</v>
      </c>
      <c r="D68" s="15" t="s">
        <v>62</v>
      </c>
      <c r="E68" s="15">
        <v>6503</v>
      </c>
      <c r="F68" s="15">
        <v>17.277999999999999</v>
      </c>
      <c r="G68" s="70" t="s">
        <v>31</v>
      </c>
      <c r="H68" s="45"/>
      <c r="I68" s="45"/>
      <c r="J68" s="45"/>
      <c r="K68" s="45"/>
      <c r="L68" s="45"/>
      <c r="M68" s="45"/>
      <c r="N68" s="45"/>
      <c r="O68" s="45"/>
      <c r="P68" s="45"/>
      <c r="Q68" s="45">
        <v>1</v>
      </c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>
        <v>200000</v>
      </c>
      <c r="AC68" s="88">
        <f t="shared" si="1"/>
        <v>200001</v>
      </c>
    </row>
    <row r="69" spans="1:29" s="10" customFormat="1" ht="14.5" x14ac:dyDescent="0.35">
      <c r="A69" s="21"/>
      <c r="B69" s="17"/>
      <c r="C69" s="31"/>
      <c r="D69" s="15"/>
      <c r="E69" s="17"/>
      <c r="F69" s="15"/>
      <c r="G69" s="1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88">
        <f t="shared" si="1"/>
        <v>0</v>
      </c>
    </row>
    <row r="70" spans="1:29" s="10" customFormat="1" ht="14.5" hidden="1" x14ac:dyDescent="0.35">
      <c r="A70" s="34" t="s">
        <v>110</v>
      </c>
      <c r="B70" s="69" t="s">
        <v>51</v>
      </c>
      <c r="C70" s="58" t="s">
        <v>105</v>
      </c>
      <c r="D70" s="15" t="s">
        <v>62</v>
      </c>
      <c r="E70" s="15">
        <v>6523</v>
      </c>
      <c r="F70" s="15">
        <v>17.277999999999999</v>
      </c>
      <c r="G70" s="70" t="s">
        <v>31</v>
      </c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>
        <v>7500</v>
      </c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88">
        <f t="shared" si="1"/>
        <v>7500</v>
      </c>
    </row>
    <row r="71" spans="1:29" s="10" customFormat="1" ht="14.5" hidden="1" x14ac:dyDescent="0.35">
      <c r="A71" s="34" t="s">
        <v>111</v>
      </c>
      <c r="B71" s="69" t="s">
        <v>51</v>
      </c>
      <c r="C71" s="58" t="s">
        <v>105</v>
      </c>
      <c r="D71" s="15" t="s">
        <v>62</v>
      </c>
      <c r="E71" s="15">
        <v>6523</v>
      </c>
      <c r="F71" s="15">
        <v>17.277999999999999</v>
      </c>
      <c r="G71" s="70" t="s">
        <v>31</v>
      </c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>
        <v>7500</v>
      </c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88">
        <f t="shared" si="1"/>
        <v>7500</v>
      </c>
    </row>
    <row r="72" spans="1:29" s="10" customFormat="1" ht="14.5" x14ac:dyDescent="0.35">
      <c r="A72" s="21"/>
      <c r="B72" s="17"/>
      <c r="C72" s="15"/>
      <c r="D72" s="15"/>
      <c r="E72" s="17"/>
      <c r="F72" s="15"/>
      <c r="G72" s="1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88">
        <f t="shared" si="1"/>
        <v>0</v>
      </c>
    </row>
    <row r="73" spans="1:29" s="10" customFormat="1" ht="14.5" x14ac:dyDescent="0.35">
      <c r="A73" s="21" t="s">
        <v>0</v>
      </c>
      <c r="B73" s="21"/>
      <c r="C73" s="24"/>
      <c r="D73" s="24"/>
      <c r="E73" s="24"/>
      <c r="F73" s="24"/>
      <c r="G73" s="24"/>
      <c r="H73" s="44">
        <f>SUM(H8:H72)</f>
        <v>2712.7100000000005</v>
      </c>
      <c r="I73" s="44">
        <f>SUM(I34:I72)</f>
        <v>839679</v>
      </c>
      <c r="J73" s="44">
        <f>SUM(J58:J69)</f>
        <v>92272</v>
      </c>
      <c r="K73" s="44">
        <f>SUM(K51:K54)</f>
        <v>76000</v>
      </c>
      <c r="L73" s="44">
        <f>SUM(L36:L40)</f>
        <v>14282</v>
      </c>
      <c r="M73" s="44">
        <f>SUM(M7:M12)</f>
        <v>95000</v>
      </c>
      <c r="N73" s="44">
        <f>SUM(N58:N67)</f>
        <v>86857</v>
      </c>
      <c r="O73" s="44">
        <f>SUM(O9:O11)</f>
        <v>208602</v>
      </c>
      <c r="P73" s="44">
        <f>SUM(P15:P19)</f>
        <v>92177.12</v>
      </c>
      <c r="Q73" s="44">
        <f>SUM(Q65:Q69)</f>
        <v>690366</v>
      </c>
      <c r="R73" s="44">
        <f>SUM(R70:R72)</f>
        <v>15000</v>
      </c>
      <c r="S73" s="44">
        <f>SUM(S21:S23)</f>
        <v>10989.15</v>
      </c>
      <c r="T73" s="44">
        <f>SUM(T14:T23)</f>
        <v>44523.729318699967</v>
      </c>
      <c r="U73" s="44">
        <f>SUM(U52:U54)</f>
        <v>92250</v>
      </c>
      <c r="V73" s="44">
        <f>SUM(V14:V25)</f>
        <v>56180</v>
      </c>
      <c r="W73" s="44">
        <f>SUM(W14:W28)</f>
        <v>9288.3700000000008</v>
      </c>
      <c r="X73" s="44">
        <f>SUM(X14:X28)</f>
        <v>1150</v>
      </c>
      <c r="Y73" s="44">
        <f>SUM(Y52)</f>
        <v>16194.204605978262</v>
      </c>
      <c r="Z73" s="44">
        <f>SUM(Z15:Z33)</f>
        <v>5088.4799999999996</v>
      </c>
      <c r="AA73" s="44">
        <f>SUM(AA15:AA31)</f>
        <v>10113.749999999998</v>
      </c>
      <c r="AB73" s="44">
        <f>SUM(AB13:AB69)</f>
        <v>0</v>
      </c>
      <c r="AC73" s="56"/>
    </row>
    <row r="74" spans="1:29" s="10" customFormat="1" ht="14.5" x14ac:dyDescent="0.35">
      <c r="A74" s="25"/>
      <c r="B74" s="25"/>
      <c r="C74" s="26"/>
      <c r="D74" s="26"/>
      <c r="E74" s="26"/>
      <c r="F74" s="26"/>
      <c r="G74" s="26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8"/>
    </row>
    <row r="75" spans="1:29" s="10" customFormat="1" ht="14.5" x14ac:dyDescent="0.35">
      <c r="A75" s="23" t="s">
        <v>20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</row>
    <row r="76" spans="1:29" s="10" customFormat="1" ht="14.5" hidden="1" x14ac:dyDescent="0.35">
      <c r="A76" s="23" t="s">
        <v>44</v>
      </c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</row>
    <row r="77" spans="1:29" s="10" customFormat="1" ht="14.5" hidden="1" x14ac:dyDescent="0.35">
      <c r="A77" s="25" t="s">
        <v>45</v>
      </c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</row>
    <row r="78" spans="1:29" ht="14.5" hidden="1" x14ac:dyDescent="0.35">
      <c r="A78" s="23" t="s">
        <v>55</v>
      </c>
    </row>
    <row r="79" spans="1:29" ht="14.5" hidden="1" x14ac:dyDescent="0.35">
      <c r="A79" s="25" t="s">
        <v>56</v>
      </c>
    </row>
    <row r="80" spans="1:29" ht="14.5" hidden="1" x14ac:dyDescent="0.35">
      <c r="A80" s="23" t="s">
        <v>58</v>
      </c>
    </row>
    <row r="81" spans="1:1" ht="14.5" hidden="1" x14ac:dyDescent="0.35">
      <c r="A81" s="25" t="s">
        <v>59</v>
      </c>
    </row>
    <row r="82" spans="1:1" ht="14.5" hidden="1" x14ac:dyDescent="0.35">
      <c r="A82" s="23" t="s">
        <v>65</v>
      </c>
    </row>
    <row r="83" spans="1:1" ht="14.5" hidden="1" x14ac:dyDescent="0.35">
      <c r="A83" s="25" t="s">
        <v>66</v>
      </c>
    </row>
    <row r="84" spans="1:1" ht="14.5" hidden="1" x14ac:dyDescent="0.35">
      <c r="A84" s="23" t="s">
        <v>78</v>
      </c>
    </row>
    <row r="85" spans="1:1" ht="14.5" hidden="1" x14ac:dyDescent="0.35">
      <c r="A85" s="25" t="s">
        <v>79</v>
      </c>
    </row>
    <row r="86" spans="1:1" ht="14.5" hidden="1" x14ac:dyDescent="0.35">
      <c r="A86" s="23" t="s">
        <v>82</v>
      </c>
    </row>
    <row r="87" spans="1:1" ht="14.5" hidden="1" x14ac:dyDescent="0.35">
      <c r="A87" s="23" t="s">
        <v>83</v>
      </c>
    </row>
    <row r="88" spans="1:1" ht="14.5" hidden="1" x14ac:dyDescent="0.35">
      <c r="A88" s="23" t="s">
        <v>88</v>
      </c>
    </row>
    <row r="89" spans="1:1" ht="14.5" hidden="1" x14ac:dyDescent="0.35">
      <c r="A89" s="25" t="s">
        <v>87</v>
      </c>
    </row>
    <row r="90" spans="1:1" ht="14.5" hidden="1" x14ac:dyDescent="0.35">
      <c r="A90" s="23" t="s">
        <v>94</v>
      </c>
    </row>
    <row r="91" spans="1:1" ht="14.5" hidden="1" x14ac:dyDescent="0.35">
      <c r="A91" s="25" t="s">
        <v>93</v>
      </c>
    </row>
    <row r="92" spans="1:1" ht="14.5" hidden="1" x14ac:dyDescent="0.35">
      <c r="A92" s="23" t="s">
        <v>101</v>
      </c>
    </row>
    <row r="93" spans="1:1" ht="14.5" hidden="1" x14ac:dyDescent="0.35">
      <c r="A93" s="25" t="s">
        <v>102</v>
      </c>
    </row>
    <row r="94" spans="1:1" ht="14.5" hidden="1" x14ac:dyDescent="0.35">
      <c r="A94" s="23" t="s">
        <v>107</v>
      </c>
    </row>
    <row r="95" spans="1:1" ht="14.5" hidden="1" x14ac:dyDescent="0.35">
      <c r="A95" s="25" t="s">
        <v>106</v>
      </c>
    </row>
    <row r="96" spans="1:1" ht="14.5" hidden="1" x14ac:dyDescent="0.35">
      <c r="A96" s="23" t="s">
        <v>112</v>
      </c>
    </row>
    <row r="97" spans="1:1" ht="14.5" hidden="1" x14ac:dyDescent="0.35">
      <c r="A97" s="25" t="s">
        <v>109</v>
      </c>
    </row>
    <row r="98" spans="1:1" ht="14.5" hidden="1" x14ac:dyDescent="0.35">
      <c r="A98" s="23" t="s">
        <v>118</v>
      </c>
    </row>
    <row r="99" spans="1:1" ht="14.5" hidden="1" x14ac:dyDescent="0.35">
      <c r="A99" s="25" t="s">
        <v>119</v>
      </c>
    </row>
    <row r="100" spans="1:1" ht="14.5" hidden="1" x14ac:dyDescent="0.35">
      <c r="A100" s="23" t="s">
        <v>126</v>
      </c>
    </row>
    <row r="101" spans="1:1" ht="14.5" hidden="1" x14ac:dyDescent="0.35">
      <c r="A101" s="25" t="s">
        <v>127</v>
      </c>
    </row>
    <row r="102" spans="1:1" ht="14.5" hidden="1" x14ac:dyDescent="0.35">
      <c r="A102" s="23" t="s">
        <v>128</v>
      </c>
    </row>
    <row r="103" spans="1:1" ht="14.5" hidden="1" x14ac:dyDescent="0.35">
      <c r="A103" s="25" t="s">
        <v>129</v>
      </c>
    </row>
    <row r="104" spans="1:1" ht="14.5" hidden="1" x14ac:dyDescent="0.35">
      <c r="A104" s="23" t="s">
        <v>132</v>
      </c>
    </row>
    <row r="105" spans="1:1" ht="14.5" hidden="1" x14ac:dyDescent="0.35">
      <c r="A105" s="25" t="s">
        <v>133</v>
      </c>
    </row>
    <row r="106" spans="1:1" ht="14.5" hidden="1" x14ac:dyDescent="0.35">
      <c r="A106" s="23" t="s">
        <v>147</v>
      </c>
    </row>
    <row r="107" spans="1:1" ht="14.5" hidden="1" x14ac:dyDescent="0.35">
      <c r="A107" s="25" t="s">
        <v>119</v>
      </c>
    </row>
    <row r="108" spans="1:1" ht="14.5" hidden="1" x14ac:dyDescent="0.35">
      <c r="A108" s="23" t="s">
        <v>149</v>
      </c>
    </row>
    <row r="109" spans="1:1" ht="14.5" hidden="1" x14ac:dyDescent="0.35">
      <c r="A109" s="25" t="s">
        <v>119</v>
      </c>
    </row>
    <row r="110" spans="1:1" ht="14.5" hidden="1" x14ac:dyDescent="0.35">
      <c r="A110" s="23" t="s">
        <v>155</v>
      </c>
    </row>
    <row r="111" spans="1:1" ht="14.5" hidden="1" x14ac:dyDescent="0.35">
      <c r="A111" s="25" t="s">
        <v>129</v>
      </c>
    </row>
    <row r="112" spans="1:1" ht="14.5" hidden="1" x14ac:dyDescent="0.35">
      <c r="A112" s="23" t="s">
        <v>161</v>
      </c>
    </row>
    <row r="113" spans="1:1" ht="14.5" hidden="1" x14ac:dyDescent="0.35">
      <c r="A113" s="25" t="s">
        <v>119</v>
      </c>
    </row>
    <row r="114" spans="1:1" ht="14.5" hidden="1" x14ac:dyDescent="0.35">
      <c r="A114" s="23" t="s">
        <v>163</v>
      </c>
    </row>
    <row r="115" spans="1:1" ht="14.5" hidden="1" x14ac:dyDescent="0.35">
      <c r="A115" s="25" t="s">
        <v>45</v>
      </c>
    </row>
    <row r="116" spans="1:1" ht="14.5" x14ac:dyDescent="0.35">
      <c r="A116" s="23" t="s">
        <v>169</v>
      </c>
    </row>
    <row r="117" spans="1:1" ht="14.5" x14ac:dyDescent="0.35">
      <c r="A117" s="25" t="s">
        <v>170</v>
      </c>
    </row>
    <row r="121" spans="1:1" ht="14.5" x14ac:dyDescent="0.35">
      <c r="A121" s="23" t="s">
        <v>39</v>
      </c>
    </row>
    <row r="122" spans="1:1" ht="14.5" x14ac:dyDescent="0.35">
      <c r="A122" s="61" t="s">
        <v>38</v>
      </c>
    </row>
    <row r="123" spans="1:1" ht="14.5" x14ac:dyDescent="0.35">
      <c r="A123" s="23" t="s">
        <v>37</v>
      </c>
    </row>
    <row r="124" spans="1:1" ht="14.5" x14ac:dyDescent="0.35">
      <c r="A124" s="61" t="s">
        <v>36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00088F3-4834-4D3A-A2BD-F8368348BE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DBD83C-F273-4052-897F-90FB9AF4BC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0BFEAD-3A97-4B48-919C-79692265B61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FRANKLIN HAMPSHIRE</vt:lpstr>
      <vt:lpstr>'FRANKLIN HAMPSHIRE'!Print_Area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(EOL)</cp:lastModifiedBy>
  <cp:lastPrinted>2019-01-09T16:35:17Z</cp:lastPrinted>
  <dcterms:created xsi:type="dcterms:W3CDTF">2000-04-13T13:33:42Z</dcterms:created>
  <dcterms:modified xsi:type="dcterms:W3CDTF">2024-06-25T14:03:13Z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