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263CDCD1-79BD-41C4-B6A9-CF86250ECA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65" i="2" l="1"/>
  <c r="Z62" i="2"/>
  <c r="Z61" i="2"/>
  <c r="Z60" i="2"/>
  <c r="X65" i="2"/>
  <c r="Z59" i="2"/>
  <c r="W58" i="2"/>
  <c r="W65" i="2" s="1"/>
  <c r="V65" i="2"/>
  <c r="Z57" i="2"/>
  <c r="Z56" i="2"/>
  <c r="U65" i="2"/>
  <c r="Z55" i="2"/>
  <c r="T65" i="2"/>
  <c r="S65" i="2"/>
  <c r="Z18" i="2"/>
  <c r="Z15" i="2"/>
  <c r="Z17" i="2"/>
  <c r="R16" i="2"/>
  <c r="Z16" i="2" s="1"/>
  <c r="R14" i="2"/>
  <c r="Z14" i="2" s="1"/>
  <c r="Q52" i="2"/>
  <c r="Z52" i="2" s="1"/>
  <c r="Z53" i="2"/>
  <c r="Z51" i="2"/>
  <c r="Q50" i="2"/>
  <c r="Z50" i="2" s="1"/>
  <c r="P65" i="2"/>
  <c r="Z26" i="2"/>
  <c r="O10" i="2"/>
  <c r="Z49" i="2"/>
  <c r="Z21" i="2"/>
  <c r="N20" i="2"/>
  <c r="N48" i="2"/>
  <c r="Z58" i="2" l="1"/>
  <c r="R65" i="2"/>
  <c r="Q65" i="2"/>
  <c r="O65" i="2"/>
  <c r="Z48" i="2"/>
  <c r="N65" i="2"/>
  <c r="Z25" i="2"/>
  <c r="M65" i="2"/>
  <c r="Z30" i="2"/>
  <c r="L65" i="2"/>
  <c r="Z43" i="2"/>
  <c r="K42" i="2"/>
  <c r="Z42" i="2" s="1"/>
  <c r="J12" i="2"/>
  <c r="I8" i="2"/>
  <c r="Z54" i="2"/>
  <c r="Z20" i="2" l="1"/>
  <c r="K65" i="2"/>
  <c r="J65" i="2"/>
  <c r="I65" i="2"/>
  <c r="Z64" i="2"/>
  <c r="H65" i="2"/>
</calcChain>
</file>

<file path=xl/sharedStrings.xml><?xml version="1.0" encoding="utf-8"?>
<sst xmlns="http://schemas.openxmlformats.org/spreadsheetml/2006/main" count="283" uniqueCount="169">
  <si>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</si>
  <si>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</si>
  <si>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</si>
  <si>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</si>
  <si>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</si>
  <si>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</si>
  <si>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</si>
  <si>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</si>
  <si>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</si>
  <si>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</si>
  <si>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</si>
  <si>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</si>
  <si>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</si>
  <si>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</si>
  <si>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</si>
  <si>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</si>
  <si>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</si>
  <si>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</si>
  <si>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</si>
  <si>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</si>
  <si>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</si>
  <si>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</si>
  <si>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</si>
  <si>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</si>
  <si>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</si>
  <si>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</si>
  <si>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</si>
  <si>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</si>
  <si>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</si>
  <si>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</si>
  <si>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</si>
  <si>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</si>
  <si>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</si>
  <si>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</si>
  <si>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</si>
  <si>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</si>
  <si>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</si>
  <si>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</si>
  <si>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</si>
  <si>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</si>
  <si>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</si>
  <si>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</si>
  <si>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</si>
  <si>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</si>
  <si>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</si>
  <si>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</si>
  <si>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</si>
  <si>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</si>
  <si>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</si>
  <si>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</si>
  <si>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</si>
  <si>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</si>
  <si>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</si>
  <si>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</si>
  <si>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</si>
  <si>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</si>
  <si>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</si>
  <si>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</si>
  <si>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</si>
  <si>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</si>
  <si>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</si>
  <si>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</si>
  <si>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</si>
  <si>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</si>
  <si>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</si>
  <si>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</si>
  <si>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</si>
  <si>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</si>
  <si>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</si>
  <si>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</si>
  <si>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</si>
  <si>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</si>
  <si>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</si>
  <si>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</si>
  <si>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</si>
  <si>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</si>
  <si>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</si>
  <si>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</si>
  <si>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</si>
  <si>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</si>
  <si>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</si>
  <si>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</si>
  <si>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</si>
  <si>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</si>
  <si>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</si>
  <si>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</si>
  <si>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</si>
  <si>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</si>
  <si>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</si>
  <si>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</si>
  <si>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</si>
  <si>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</si>
  <si>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</si>
  <si>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</si>
  <si>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</si>
  <si>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</si>
  <si>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</si>
  <si>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</si>
  <si>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</si>
  <si>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</si>
  <si>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</si>
  <si>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</si>
  <si>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</si>
  <si>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</si>
  <si>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</si>
  <si>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</si>
  <si>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</si>
  <si>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</si>
  <si>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</si>
  <si>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</si>
  <si>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</si>
  <si>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</si>
  <si>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</si>
  <si>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</si>
  <si>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</si>
  <si>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BUDGET #9 FY24</t>
  </si>
  <si>
    <t>FES2024</t>
  </si>
  <si>
    <t>BUDGET #9 FY24 OCTOBER 5, 2023</t>
  </si>
  <si>
    <t>TO ADD WP FUNDS</t>
  </si>
  <si>
    <t>BUDGET #10 FY24</t>
  </si>
  <si>
    <t>BUDGET #10 FY24 DEC 7, 2023</t>
  </si>
  <si>
    <t>TO ADD WIOA FUNDS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</si>
  <si>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</si>
  <si>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</si>
  <si>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</si>
  <si>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</si>
  <si>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</si>
  <si>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</si>
  <si>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</si>
  <si>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</si>
  <si>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BUDGET #12 FY24</t>
  </si>
  <si>
    <t>MRC</t>
  </si>
  <si>
    <t>F100VR0023</t>
  </si>
  <si>
    <t>4120-0020</t>
  </si>
  <si>
    <t>K133</t>
  </si>
  <si>
    <t>BUDGET #13 FY24</t>
  </si>
  <si>
    <t>TO ADD DTA WPP FUNDS</t>
  </si>
  <si>
    <t>BUDGET #13 FY24  FEB. 27,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</si>
  <si>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</si>
  <si>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</si>
  <si>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</si>
  <si>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</si>
  <si>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</si>
  <si>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</si>
  <si>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RESEA FUNDS</t>
  </si>
  <si>
    <t>BUDGET #14 FY24  FEB. 29, 2024</t>
  </si>
  <si>
    <t>BUDGET #15 FY24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</si>
  <si>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</si>
  <si>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</si>
  <si>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</si>
  <si>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</si>
  <si>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</si>
  <si>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#15 FY24  MARCH 1, 2024</t>
  </si>
  <si>
    <t>BUDGET #16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</si>
  <si>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</si>
  <si>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</si>
  <si>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</si>
  <si>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</si>
  <si>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</si>
  <si>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</si>
  <si>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</si>
  <si>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</si>
  <si>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#16 FY24  MARCH 4, 2024</t>
  </si>
  <si>
    <t>BUDGET #17 FY24  MARCH 13, 2024</t>
  </si>
  <si>
    <t>BUDGET #17 FY24</t>
  </si>
  <si>
    <t>MA COMMISION FOR THE BLIND</t>
  </si>
  <si>
    <t> FH126A23VR</t>
  </si>
  <si>
    <t>4110-3021</t>
  </si>
  <si>
    <t>K222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</si>
</sst>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3"/>
  <sheetViews>
    <sheetView tabSelected="1" topLeftCell="D2" zoomScale="110" zoomScaleNormal="110" workbookViewId="0">
      <selection activeCell="Y62" sqref="Y62"/>
    </sheetView>
  </sheetViews>
  <sheetFormatPr defaultColWidth="9.26953125" defaultRowHeight="12" x14ac:dyDescent="0.3"/>
  <cols>
    <col min="1" max="1" width="82.089843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8" width="19.90625" style="2" hidden="1" customWidth="1"/>
    <col min="9" max="17" width="18" style="2" hidden="1" customWidth="1"/>
    <col min="18" max="20" width="19" style="2" hidden="1" customWidth="1"/>
    <col min="21" max="24" width="25.36328125" style="2" hidden="1" customWidth="1"/>
    <col min="25" max="25" width="25.36328125" style="2" customWidth="1"/>
    <col min="26" max="26" width="13.81640625" style="3" hidden="1" customWidth="1"/>
    <col min="27" max="27" width="23.54296875" style="3" customWidth="1"/>
    <col min="28" max="28" width="15.1796875" style="3" customWidth="1"/>
    <col min="29" max="29" width="12.453125" style="3" customWidth="1"/>
    <col min="30" max="16384" width="9.26953125" style="3"/>
  </cols>
  <sheetData>
    <row r="1" spans="1:27" ht="20.5" x14ac:dyDescent="0.45">
      <c r="A1" s="3" t="s">
        <v>11</v>
      </c>
      <c r="B1" s="81" t="s">
        <v>10</v>
      </c>
      <c r="C1" s="82"/>
      <c r="D1" s="82"/>
      <c r="E1" s="82"/>
      <c r="F1" s="82"/>
      <c r="G1" s="82"/>
      <c r="H1" s="82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7" ht="20.5" x14ac:dyDescent="0.45">
      <c r="B2" s="6"/>
      <c r="C2" s="6"/>
      <c r="D2" s="6"/>
      <c r="E2" s="7"/>
      <c r="F2" s="7"/>
      <c r="G2" s="7"/>
    </row>
    <row r="3" spans="1:27" ht="20.5" x14ac:dyDescent="0.45">
      <c r="A3" s="4" t="s">
        <v>12</v>
      </c>
      <c r="B3" s="6" t="s">
        <v>7</v>
      </c>
      <c r="C3" s="1"/>
    </row>
    <row r="4" spans="1:27" ht="21" thickBot="1" x14ac:dyDescent="0.5">
      <c r="A4" s="4"/>
      <c r="B4" s="5"/>
      <c r="C4" s="1"/>
    </row>
    <row r="5" spans="1:27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8" t="s">
        <v>38</v>
      </c>
      <c r="H5" s="9" t="s">
        <v>56</v>
      </c>
      <c r="I5" s="58" t="s">
        <v>57</v>
      </c>
      <c r="J5" s="58" t="s">
        <v>69</v>
      </c>
      <c r="K5" s="58" t="s">
        <v>80</v>
      </c>
      <c r="L5" s="58" t="s">
        <v>90</v>
      </c>
      <c r="M5" s="58" t="s">
        <v>94</v>
      </c>
      <c r="N5" s="58" t="s">
        <v>97</v>
      </c>
      <c r="O5" s="58" t="s">
        <v>105</v>
      </c>
      <c r="P5" s="58" t="s">
        <v>112</v>
      </c>
      <c r="Q5" s="58" t="s">
        <v>115</v>
      </c>
      <c r="R5" s="58" t="s">
        <v>119</v>
      </c>
      <c r="S5" s="58" t="s">
        <v>124</v>
      </c>
      <c r="T5" s="58" t="s">
        <v>130</v>
      </c>
      <c r="U5" s="58" t="s">
        <v>135</v>
      </c>
      <c r="V5" s="58" t="s">
        <v>143</v>
      </c>
      <c r="W5" s="58" t="s">
        <v>146</v>
      </c>
      <c r="X5" s="58" t="s">
        <v>153</v>
      </c>
      <c r="Y5" s="58" t="s">
        <v>164</v>
      </c>
      <c r="Z5" s="27" t="s">
        <v>6</v>
      </c>
    </row>
    <row r="6" spans="1:27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27"/>
    </row>
    <row r="7" spans="1:27" s="10" customFormat="1" ht="14.5" hidden="1" x14ac:dyDescent="0.35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27"/>
    </row>
    <row r="8" spans="1:27" s="10" customFormat="1" ht="15.5" hidden="1" x14ac:dyDescent="0.35">
      <c r="A8" s="60" t="s">
        <v>63</v>
      </c>
      <c r="B8" s="71" t="s">
        <v>64</v>
      </c>
      <c r="C8" s="72" t="s">
        <v>65</v>
      </c>
      <c r="D8" s="61" t="s">
        <v>28</v>
      </c>
      <c r="E8" s="61">
        <v>6501</v>
      </c>
      <c r="F8" s="16">
        <v>17.259</v>
      </c>
      <c r="G8" s="66" t="s">
        <v>39</v>
      </c>
      <c r="H8" s="32"/>
      <c r="I8" s="32">
        <f>2240334-1</f>
        <v>2240333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3"/>
    </row>
    <row r="9" spans="1:27" s="10" customFormat="1" ht="15.5" hidden="1" x14ac:dyDescent="0.35">
      <c r="A9" s="60" t="s">
        <v>63</v>
      </c>
      <c r="B9" s="16" t="s">
        <v>66</v>
      </c>
      <c r="C9" s="72" t="s">
        <v>65</v>
      </c>
      <c r="D9" s="61" t="s">
        <v>28</v>
      </c>
      <c r="E9" s="61">
        <v>6501</v>
      </c>
      <c r="F9" s="16">
        <v>17.259</v>
      </c>
      <c r="G9" s="66" t="s">
        <v>39</v>
      </c>
      <c r="H9" s="32"/>
      <c r="I9" s="32">
        <v>1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3"/>
    </row>
    <row r="10" spans="1:27" s="10" customFormat="1" ht="15.5" hidden="1" x14ac:dyDescent="0.35">
      <c r="A10" s="19" t="s">
        <v>106</v>
      </c>
      <c r="B10" s="71" t="s">
        <v>64</v>
      </c>
      <c r="C10" s="15" t="s">
        <v>107</v>
      </c>
      <c r="D10" s="62" t="s">
        <v>30</v>
      </c>
      <c r="E10" s="62">
        <v>6502</v>
      </c>
      <c r="F10" s="15">
        <v>17.257999999999999</v>
      </c>
      <c r="G10" s="66" t="s">
        <v>39</v>
      </c>
      <c r="H10" s="32"/>
      <c r="I10" s="32"/>
      <c r="J10" s="32"/>
      <c r="K10" s="32"/>
      <c r="L10" s="32"/>
      <c r="M10" s="32"/>
      <c r="N10" s="32"/>
      <c r="O10" s="32">
        <f>379095-1</f>
        <v>379094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3"/>
    </row>
    <row r="11" spans="1:27" s="10" customFormat="1" ht="15.5" hidden="1" x14ac:dyDescent="0.35">
      <c r="A11" s="19" t="s">
        <v>106</v>
      </c>
      <c r="B11" s="16" t="s">
        <v>66</v>
      </c>
      <c r="C11" s="15" t="s">
        <v>107</v>
      </c>
      <c r="D11" s="62" t="s">
        <v>30</v>
      </c>
      <c r="E11" s="62">
        <v>6502</v>
      </c>
      <c r="F11" s="15">
        <v>17.257999999999999</v>
      </c>
      <c r="G11" s="66" t="s">
        <v>39</v>
      </c>
      <c r="H11" s="32"/>
      <c r="I11" s="32"/>
      <c r="J11" s="32"/>
      <c r="K11" s="32"/>
      <c r="L11" s="32"/>
      <c r="M11" s="32"/>
      <c r="N11" s="32"/>
      <c r="O11" s="32">
        <v>1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3"/>
    </row>
    <row r="12" spans="1:27" s="10" customFormat="1" ht="15.5" hidden="1" x14ac:dyDescent="0.35">
      <c r="A12" s="31" t="s">
        <v>72</v>
      </c>
      <c r="B12" s="71" t="s">
        <v>64</v>
      </c>
      <c r="C12" s="72" t="s">
        <v>73</v>
      </c>
      <c r="D12" s="62" t="s">
        <v>29</v>
      </c>
      <c r="E12" s="62">
        <v>6503</v>
      </c>
      <c r="F12" s="15">
        <v>17.277999999999999</v>
      </c>
      <c r="G12" s="66" t="s">
        <v>39</v>
      </c>
      <c r="H12" s="32"/>
      <c r="I12" s="32"/>
      <c r="J12" s="32">
        <f>214673-1</f>
        <v>214672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3"/>
    </row>
    <row r="13" spans="1:27" s="10" customFormat="1" ht="15.5" hidden="1" x14ac:dyDescent="0.35">
      <c r="A13" s="31" t="s">
        <v>72</v>
      </c>
      <c r="B13" s="16" t="s">
        <v>66</v>
      </c>
      <c r="C13" s="72" t="s">
        <v>73</v>
      </c>
      <c r="D13" s="62" t="s">
        <v>29</v>
      </c>
      <c r="E13" s="62">
        <v>6503</v>
      </c>
      <c r="F13" s="15">
        <v>17.277999999999999</v>
      </c>
      <c r="G13" s="66" t="s">
        <v>39</v>
      </c>
      <c r="H13" s="32"/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3"/>
      <c r="AA13" s="43"/>
    </row>
    <row r="14" spans="1:27" s="10" customFormat="1" ht="14.5" hidden="1" x14ac:dyDescent="0.35">
      <c r="A14" s="19" t="s">
        <v>106</v>
      </c>
      <c r="B14" s="74" t="s">
        <v>64</v>
      </c>
      <c r="C14" s="15" t="s">
        <v>122</v>
      </c>
      <c r="D14" s="15" t="s">
        <v>30</v>
      </c>
      <c r="E14" s="15">
        <v>6502</v>
      </c>
      <c r="F14" s="15">
        <v>17.257999999999999</v>
      </c>
      <c r="G14" s="75" t="s">
        <v>39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>1548430-1</f>
        <v>1548429</v>
      </c>
      <c r="S14" s="32"/>
      <c r="T14" s="32"/>
      <c r="U14" s="32"/>
      <c r="V14" s="32"/>
      <c r="W14" s="32"/>
      <c r="X14" s="32"/>
      <c r="Y14" s="32"/>
      <c r="Z14" s="33">
        <f>R14</f>
        <v>1548429</v>
      </c>
      <c r="AA14" s="43"/>
    </row>
    <row r="15" spans="1:27" s="10" customFormat="1" ht="14.5" hidden="1" x14ac:dyDescent="0.35">
      <c r="A15" s="19" t="s">
        <v>106</v>
      </c>
      <c r="B15" s="16" t="s">
        <v>66</v>
      </c>
      <c r="C15" s="15" t="s">
        <v>122</v>
      </c>
      <c r="D15" s="15" t="s">
        <v>30</v>
      </c>
      <c r="E15" s="15">
        <v>6502</v>
      </c>
      <c r="F15" s="15">
        <v>17.257999999999999</v>
      </c>
      <c r="G15" s="75" t="s">
        <v>39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1</v>
      </c>
      <c r="S15" s="32"/>
      <c r="T15" s="32"/>
      <c r="U15" s="32"/>
      <c r="V15" s="32"/>
      <c r="W15" s="32"/>
      <c r="X15" s="32"/>
      <c r="Y15" s="32"/>
      <c r="Z15" s="33">
        <f t="shared" ref="Z15:Z17" si="0">R15</f>
        <v>1</v>
      </c>
      <c r="AA15" s="43"/>
    </row>
    <row r="16" spans="1:27" s="10" customFormat="1" ht="14.5" hidden="1" x14ac:dyDescent="0.35">
      <c r="A16" s="31" t="s">
        <v>72</v>
      </c>
      <c r="B16" s="74" t="s">
        <v>64</v>
      </c>
      <c r="C16" s="48" t="s">
        <v>123</v>
      </c>
      <c r="D16" s="15" t="s">
        <v>29</v>
      </c>
      <c r="E16" s="15">
        <v>6503</v>
      </c>
      <c r="F16" s="15">
        <v>17.277999999999999</v>
      </c>
      <c r="G16" s="75" t="s">
        <v>39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>780770-1</f>
        <v>780769</v>
      </c>
      <c r="S16" s="32"/>
      <c r="T16" s="32"/>
      <c r="U16" s="32"/>
      <c r="V16" s="32"/>
      <c r="W16" s="32"/>
      <c r="X16" s="32"/>
      <c r="Y16" s="32"/>
      <c r="Z16" s="33">
        <f t="shared" si="0"/>
        <v>780769</v>
      </c>
      <c r="AA16" s="43"/>
    </row>
    <row r="17" spans="1:27" s="10" customFormat="1" ht="14.5" hidden="1" x14ac:dyDescent="0.35">
      <c r="A17" s="31" t="s">
        <v>72</v>
      </c>
      <c r="B17" s="16" t="s">
        <v>66</v>
      </c>
      <c r="C17" s="48" t="s">
        <v>123</v>
      </c>
      <c r="D17" s="15" t="s">
        <v>29</v>
      </c>
      <c r="E17" s="15">
        <v>6503</v>
      </c>
      <c r="F17" s="15">
        <v>17.277999999999999</v>
      </c>
      <c r="G17" s="75" t="s">
        <v>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>
        <v>1</v>
      </c>
      <c r="S17" s="32"/>
      <c r="T17" s="32"/>
      <c r="U17" s="32"/>
      <c r="V17" s="32"/>
      <c r="W17" s="32"/>
      <c r="X17" s="32"/>
      <c r="Y17" s="32"/>
      <c r="Z17" s="33">
        <f t="shared" si="0"/>
        <v>1</v>
      </c>
      <c r="AA17" s="43"/>
    </row>
    <row r="18" spans="1:27" s="10" customFormat="1" ht="14.5" hidden="1" x14ac:dyDescent="0.35">
      <c r="A18" s="31" t="s">
        <v>125</v>
      </c>
      <c r="B18" s="74" t="s">
        <v>64</v>
      </c>
      <c r="C18" s="48" t="s">
        <v>123</v>
      </c>
      <c r="D18" s="15" t="s">
        <v>29</v>
      </c>
      <c r="E18" s="15">
        <v>6503</v>
      </c>
      <c r="F18" s="15">
        <v>17.277999999999999</v>
      </c>
      <c r="G18" s="75" t="s">
        <v>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>
        <v>45000</v>
      </c>
      <c r="T18" s="32"/>
      <c r="U18" s="32"/>
      <c r="V18" s="32"/>
      <c r="W18" s="32"/>
      <c r="X18" s="32"/>
      <c r="Y18" s="32"/>
      <c r="Z18" s="33">
        <f>S18</f>
        <v>45000</v>
      </c>
      <c r="AA18" s="43"/>
    </row>
    <row r="19" spans="1:27" s="10" customFormat="1" ht="15.5" hidden="1" x14ac:dyDescent="0.35">
      <c r="A19" s="31"/>
      <c r="B19" s="16"/>
      <c r="C19" s="72"/>
      <c r="D19" s="62"/>
      <c r="E19" s="62"/>
      <c r="F19" s="15"/>
      <c r="G19" s="73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3"/>
      <c r="AA19" s="43"/>
    </row>
    <row r="20" spans="1:27" s="10" customFormat="1" ht="15.5" hidden="1" x14ac:dyDescent="0.35">
      <c r="A20" s="31" t="s">
        <v>98</v>
      </c>
      <c r="B20" s="16" t="s">
        <v>104</v>
      </c>
      <c r="C20" s="15" t="s">
        <v>99</v>
      </c>
      <c r="D20" s="62" t="s">
        <v>29</v>
      </c>
      <c r="E20" s="15">
        <v>6407</v>
      </c>
      <c r="F20" s="15">
        <v>17.277999999999999</v>
      </c>
      <c r="G20" s="70" t="s">
        <v>39</v>
      </c>
      <c r="H20" s="32"/>
      <c r="I20" s="32"/>
      <c r="J20" s="32"/>
      <c r="K20" s="32"/>
      <c r="L20" s="32"/>
      <c r="M20" s="32"/>
      <c r="N20" s="32">
        <f>100000*0.7-1</f>
        <v>69999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3">
        <f>SUM(Z12:Z13)</f>
        <v>0</v>
      </c>
      <c r="AA20" s="43"/>
    </row>
    <row r="21" spans="1:27" s="10" customFormat="1" ht="15.5" hidden="1" x14ac:dyDescent="0.35">
      <c r="A21" s="31" t="s">
        <v>98</v>
      </c>
      <c r="B21" s="16" t="s">
        <v>66</v>
      </c>
      <c r="C21" s="15" t="s">
        <v>99</v>
      </c>
      <c r="D21" s="62" t="s">
        <v>29</v>
      </c>
      <c r="E21" s="15">
        <v>6407</v>
      </c>
      <c r="F21" s="15">
        <v>17.277999999999999</v>
      </c>
      <c r="G21" s="70" t="s">
        <v>39</v>
      </c>
      <c r="H21" s="32"/>
      <c r="I21" s="32"/>
      <c r="J21" s="32"/>
      <c r="K21" s="32"/>
      <c r="L21" s="32"/>
      <c r="M21" s="32"/>
      <c r="N21" s="32">
        <v>1</v>
      </c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3">
        <f>SUM(N21)</f>
        <v>1</v>
      </c>
    </row>
    <row r="22" spans="1:27" s="10" customFormat="1" ht="15.75" hidden="1" customHeight="1" x14ac:dyDescent="0.35">
      <c r="A22" s="31"/>
      <c r="B22" s="16"/>
      <c r="C22" s="1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3"/>
    </row>
    <row r="23" spans="1:27" s="10" customFormat="1" ht="14.5" hidden="1" x14ac:dyDescent="0.35">
      <c r="A23" s="9" t="s">
        <v>8</v>
      </c>
      <c r="B23" s="16"/>
      <c r="C23" s="15"/>
      <c r="D23" s="15"/>
      <c r="E23" s="16"/>
      <c r="F23" s="15"/>
      <c r="G23" s="1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3"/>
    </row>
    <row r="24" spans="1:27" s="10" customFormat="1" ht="14.5" hidden="1" x14ac:dyDescent="0.35">
      <c r="A24" s="15" t="s">
        <v>93</v>
      </c>
      <c r="B24" s="16"/>
      <c r="C24" s="15"/>
      <c r="D24" s="15"/>
      <c r="E24" s="16"/>
      <c r="F24" s="15"/>
      <c r="G24" s="1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3"/>
    </row>
    <row r="25" spans="1:27" s="10" customFormat="1" ht="15" hidden="1" x14ac:dyDescent="0.35">
      <c r="A25" s="41" t="s">
        <v>95</v>
      </c>
      <c r="B25" s="16" t="s">
        <v>64</v>
      </c>
      <c r="C25" s="42" t="s">
        <v>96</v>
      </c>
      <c r="D25" s="63" t="s">
        <v>34</v>
      </c>
      <c r="E25" s="64" t="s">
        <v>35</v>
      </c>
      <c r="F25" s="15" t="s">
        <v>14</v>
      </c>
      <c r="G25" s="15"/>
      <c r="H25" s="36"/>
      <c r="I25" s="36"/>
      <c r="J25" s="36"/>
      <c r="K25" s="36"/>
      <c r="L25" s="36"/>
      <c r="M25" s="36">
        <v>95000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3">
        <f>SUM(M25)</f>
        <v>95000</v>
      </c>
    </row>
    <row r="26" spans="1:27" s="10" customFormat="1" ht="15" hidden="1" thickBot="1" x14ac:dyDescent="0.4">
      <c r="A26" s="37" t="s">
        <v>113</v>
      </c>
      <c r="B26" s="71" t="s">
        <v>64</v>
      </c>
      <c r="C26" s="65" t="s">
        <v>114</v>
      </c>
      <c r="D26" s="63" t="s">
        <v>36</v>
      </c>
      <c r="E26" s="63" t="s">
        <v>37</v>
      </c>
      <c r="F26" s="16" t="s">
        <v>14</v>
      </c>
      <c r="G26" s="16"/>
      <c r="H26" s="36"/>
      <c r="I26" s="36"/>
      <c r="J26" s="36"/>
      <c r="K26" s="36"/>
      <c r="L26" s="36"/>
      <c r="M26" s="36"/>
      <c r="N26" s="36"/>
      <c r="O26" s="36"/>
      <c r="P26" s="36">
        <v>641301</v>
      </c>
      <c r="Q26" s="36"/>
      <c r="R26" s="36"/>
      <c r="S26" s="36"/>
      <c r="T26" s="36"/>
      <c r="U26" s="36"/>
      <c r="V26" s="36"/>
      <c r="W26" s="36"/>
      <c r="X26" s="36"/>
      <c r="Y26" s="36"/>
      <c r="Z26" s="33">
        <f>SUM(P26)</f>
        <v>641301</v>
      </c>
    </row>
    <row r="27" spans="1:27" s="10" customFormat="1" ht="15" hidden="1" thickTop="1" x14ac:dyDescent="0.35">
      <c r="A27" s="39"/>
      <c r="B27" s="16"/>
      <c r="C27" s="28"/>
      <c r="D27" s="28"/>
      <c r="E27" s="28"/>
      <c r="F27" s="16"/>
      <c r="G27" s="1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3"/>
    </row>
    <row r="28" spans="1:27" s="10" customFormat="1" ht="14.5" hidden="1" x14ac:dyDescent="0.35">
      <c r="A28" s="9" t="s">
        <v>8</v>
      </c>
      <c r="B28" s="16"/>
      <c r="C28" s="28"/>
      <c r="D28" s="28"/>
      <c r="E28" s="28"/>
      <c r="F28" s="16"/>
      <c r="G28" s="1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3"/>
    </row>
    <row r="29" spans="1:27" s="10" customFormat="1" ht="14.5" hidden="1" x14ac:dyDescent="0.35">
      <c r="A29" s="15" t="s">
        <v>85</v>
      </c>
      <c r="B29" s="16"/>
      <c r="C29" s="28"/>
      <c r="D29" s="28"/>
      <c r="E29" s="28"/>
      <c r="F29" s="16"/>
      <c r="G29" s="1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3"/>
    </row>
    <row r="30" spans="1:27" s="10" customFormat="1" ht="14.5" hidden="1" x14ac:dyDescent="0.35">
      <c r="A30" s="38" t="s">
        <v>16</v>
      </c>
      <c r="B30" s="16" t="s">
        <v>86</v>
      </c>
      <c r="C30" s="15" t="s">
        <v>87</v>
      </c>
      <c r="D30" s="15" t="s">
        <v>88</v>
      </c>
      <c r="E30" s="30" t="s">
        <v>89</v>
      </c>
      <c r="F30" s="27">
        <v>17.800999999999998</v>
      </c>
      <c r="G30" s="48" t="s">
        <v>40</v>
      </c>
      <c r="H30" s="36"/>
      <c r="I30" s="36"/>
      <c r="J30" s="36"/>
      <c r="K30" s="36"/>
      <c r="L30" s="36">
        <v>27014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3">
        <f>L30</f>
        <v>27014</v>
      </c>
    </row>
    <row r="31" spans="1:27" s="10" customFormat="1" ht="14.5" hidden="1" x14ac:dyDescent="0.35">
      <c r="A31" s="31"/>
      <c r="B31" s="16"/>
      <c r="C31" s="15"/>
      <c r="D31" s="15"/>
      <c r="E31" s="16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3"/>
    </row>
    <row r="32" spans="1:27" s="10" customFormat="1" ht="14.5" hidden="1" x14ac:dyDescent="0.35">
      <c r="A32" s="9" t="s">
        <v>8</v>
      </c>
      <c r="B32" s="16"/>
      <c r="C32" s="15"/>
      <c r="D32" s="15"/>
      <c r="E32" s="16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3"/>
    </row>
    <row r="33" spans="1:27" s="18" customFormat="1" ht="14.5" hidden="1" x14ac:dyDescent="0.35">
      <c r="A33" s="15" t="s">
        <v>43</v>
      </c>
      <c r="B33" s="16"/>
      <c r="C33" s="28"/>
      <c r="D33" s="28"/>
      <c r="E33" s="30"/>
      <c r="F33" s="15"/>
      <c r="G33" s="1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3"/>
    </row>
    <row r="34" spans="1:27" s="18" customFormat="1" ht="14.5" hidden="1" x14ac:dyDescent="0.35">
      <c r="A34" s="31" t="s">
        <v>44</v>
      </c>
      <c r="B34" s="16" t="s">
        <v>48</v>
      </c>
      <c r="C34" s="47" t="s">
        <v>45</v>
      </c>
      <c r="D34" s="45" t="s">
        <v>46</v>
      </c>
      <c r="E34" s="45" t="s">
        <v>47</v>
      </c>
      <c r="F34" s="15">
        <v>17.245000000000001</v>
      </c>
      <c r="G34" s="48" t="s">
        <v>41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3"/>
    </row>
    <row r="35" spans="1:27" s="18" customFormat="1" ht="14.5" hidden="1" x14ac:dyDescent="0.35">
      <c r="A35" s="31"/>
      <c r="B35" s="16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3"/>
    </row>
    <row r="36" spans="1:27" s="18" customFormat="1" ht="14.5" hidden="1" x14ac:dyDescent="0.35">
      <c r="A36" s="38"/>
      <c r="B36" s="40"/>
      <c r="C36" s="15"/>
      <c r="D36" s="15"/>
      <c r="E36" s="15"/>
      <c r="F36" s="15"/>
      <c r="G36" s="1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3"/>
    </row>
    <row r="37" spans="1:27" s="18" customFormat="1" ht="14.5" hidden="1" x14ac:dyDescent="0.35">
      <c r="A37" s="38"/>
      <c r="B37" s="16"/>
      <c r="C37" s="15"/>
      <c r="D37" s="15"/>
      <c r="E37" s="15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3"/>
    </row>
    <row r="38" spans="1:27" s="18" customFormat="1" ht="14.5" hidden="1" x14ac:dyDescent="0.35">
      <c r="A38" s="38"/>
      <c r="B38" s="16"/>
      <c r="C38" s="15"/>
      <c r="D38" s="15"/>
      <c r="E38" s="15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3"/>
    </row>
    <row r="39" spans="1:27" s="10" customFormat="1" ht="14.5" hidden="1" x14ac:dyDescent="0.35">
      <c r="A39" s="20"/>
      <c r="B39" s="11"/>
      <c r="C39" s="12"/>
      <c r="D39" s="12"/>
      <c r="E39" s="13"/>
      <c r="F39" s="14"/>
      <c r="G39" s="1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3"/>
    </row>
    <row r="40" spans="1:27" s="10" customFormat="1" ht="14.5" hidden="1" x14ac:dyDescent="0.35">
      <c r="A40" s="29" t="s">
        <v>8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3"/>
    </row>
    <row r="41" spans="1:27" s="10" customFormat="1" ht="14.5" hidden="1" x14ac:dyDescent="0.35">
      <c r="A41" s="15" t="s">
        <v>74</v>
      </c>
      <c r="B41" s="16"/>
      <c r="C41" s="28"/>
      <c r="D41" s="28"/>
      <c r="E41" s="30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3"/>
    </row>
    <row r="42" spans="1:27" s="10" customFormat="1" ht="15.5" hidden="1" x14ac:dyDescent="0.35">
      <c r="A42" s="59" t="s">
        <v>75</v>
      </c>
      <c r="B42" s="71" t="s">
        <v>64</v>
      </c>
      <c r="C42" s="15" t="s">
        <v>76</v>
      </c>
      <c r="D42" s="15" t="s">
        <v>77</v>
      </c>
      <c r="E42" s="15" t="s">
        <v>78</v>
      </c>
      <c r="F42" s="15">
        <v>17.225000000000001</v>
      </c>
      <c r="G42" s="70" t="s">
        <v>55</v>
      </c>
      <c r="H42" s="35"/>
      <c r="I42" s="35"/>
      <c r="J42" s="35"/>
      <c r="K42" s="35">
        <f>661143.526271733-1</f>
        <v>661142.52627173299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>
        <v>181500</v>
      </c>
      <c r="W42" s="35"/>
      <c r="X42" s="35"/>
      <c r="Y42" s="35"/>
      <c r="Z42" s="33">
        <f>SUM(K42:V42)</f>
        <v>842642.52627173299</v>
      </c>
      <c r="AA42" s="46"/>
    </row>
    <row r="43" spans="1:27" s="10" customFormat="1" ht="15.5" hidden="1" x14ac:dyDescent="0.35">
      <c r="A43" s="59" t="s">
        <v>75</v>
      </c>
      <c r="B43" s="16" t="s">
        <v>79</v>
      </c>
      <c r="C43" s="15" t="s">
        <v>76</v>
      </c>
      <c r="D43" s="15" t="s">
        <v>77</v>
      </c>
      <c r="E43" s="15" t="s">
        <v>78</v>
      </c>
      <c r="F43" s="15">
        <v>17.225000000000001</v>
      </c>
      <c r="G43" s="70" t="s">
        <v>55</v>
      </c>
      <c r="H43" s="35"/>
      <c r="I43" s="35"/>
      <c r="J43" s="35"/>
      <c r="K43" s="35">
        <v>1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3">
        <f>SUM(K43)</f>
        <v>1</v>
      </c>
      <c r="AA43" s="43"/>
    </row>
    <row r="44" spans="1:27" s="10" customFormat="1" ht="14.5" hidden="1" x14ac:dyDescent="0.35">
      <c r="A44" s="44"/>
      <c r="B44" s="16"/>
      <c r="C44" s="27"/>
      <c r="D44" s="27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3"/>
    </row>
    <row r="45" spans="1:27" s="10" customFormat="1" ht="14.5" x14ac:dyDescent="0.35">
      <c r="A45" s="17"/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3"/>
    </row>
    <row r="46" spans="1:27" s="10" customFormat="1" ht="14.5" x14ac:dyDescent="0.35">
      <c r="A46" s="29" t="s">
        <v>8</v>
      </c>
      <c r="B46" s="11"/>
      <c r="C46" s="12"/>
      <c r="D46" s="12"/>
      <c r="E46" s="12"/>
      <c r="F46" s="14"/>
      <c r="G46" s="14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3"/>
    </row>
    <row r="47" spans="1:27" s="10" customFormat="1" ht="14.5" x14ac:dyDescent="0.35">
      <c r="A47" s="15" t="s">
        <v>58</v>
      </c>
      <c r="B47" s="11"/>
      <c r="C47" s="12"/>
      <c r="D47" s="12"/>
      <c r="E47" s="13"/>
      <c r="F47" s="14"/>
      <c r="G47" s="1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3"/>
    </row>
    <row r="48" spans="1:27" s="10" customFormat="1" ht="15.5" hidden="1" x14ac:dyDescent="0.35">
      <c r="A48" s="31" t="s">
        <v>98</v>
      </c>
      <c r="B48" s="16" t="s">
        <v>104</v>
      </c>
      <c r="C48" s="15" t="s">
        <v>100</v>
      </c>
      <c r="D48" s="15" t="s">
        <v>31</v>
      </c>
      <c r="E48" s="15" t="s">
        <v>32</v>
      </c>
      <c r="F48" s="16">
        <v>17.207000000000001</v>
      </c>
      <c r="G48" s="70" t="s">
        <v>101</v>
      </c>
      <c r="H48" s="35"/>
      <c r="I48" s="35"/>
      <c r="J48" s="35"/>
      <c r="K48" s="35"/>
      <c r="L48" s="35"/>
      <c r="M48" s="35"/>
      <c r="N48" s="35">
        <f>30000-1</f>
        <v>29999</v>
      </c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3">
        <f>SUM(N48)</f>
        <v>29999</v>
      </c>
    </row>
    <row r="49" spans="1:26" s="10" customFormat="1" ht="15.5" hidden="1" x14ac:dyDescent="0.35">
      <c r="A49" s="31" t="s">
        <v>98</v>
      </c>
      <c r="B49" s="16" t="s">
        <v>66</v>
      </c>
      <c r="C49" s="15" t="s">
        <v>100</v>
      </c>
      <c r="D49" s="15" t="s">
        <v>31</v>
      </c>
      <c r="E49" s="15" t="s">
        <v>32</v>
      </c>
      <c r="F49" s="16">
        <v>17.207000000000001</v>
      </c>
      <c r="G49" s="70" t="s">
        <v>101</v>
      </c>
      <c r="H49" s="35"/>
      <c r="I49" s="35"/>
      <c r="J49" s="35"/>
      <c r="K49" s="35"/>
      <c r="L49" s="35"/>
      <c r="M49" s="35"/>
      <c r="N49" s="35">
        <v>1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3">
        <f>SUM(N49)</f>
        <v>1</v>
      </c>
    </row>
    <row r="50" spans="1:26" s="10" customFormat="1" ht="14.5" hidden="1" x14ac:dyDescent="0.35">
      <c r="A50" s="38" t="s">
        <v>17</v>
      </c>
      <c r="B50" s="16" t="s">
        <v>64</v>
      </c>
      <c r="C50" s="15" t="s">
        <v>116</v>
      </c>
      <c r="D50" s="15" t="s">
        <v>31</v>
      </c>
      <c r="E50" s="15" t="s">
        <v>32</v>
      </c>
      <c r="F50" s="16">
        <v>17.207000000000001</v>
      </c>
      <c r="G50" s="48" t="s">
        <v>42</v>
      </c>
      <c r="H50" s="35"/>
      <c r="I50" s="35"/>
      <c r="J50" s="35"/>
      <c r="K50" s="35"/>
      <c r="L50" s="35"/>
      <c r="M50" s="35"/>
      <c r="N50" s="35"/>
      <c r="O50" s="35"/>
      <c r="P50" s="35"/>
      <c r="Q50" s="35">
        <f>702995-1</f>
        <v>702994</v>
      </c>
      <c r="R50" s="35"/>
      <c r="S50" s="35"/>
      <c r="T50" s="35"/>
      <c r="U50" s="35"/>
      <c r="V50" s="35"/>
      <c r="W50" s="35"/>
      <c r="X50" s="35"/>
      <c r="Y50" s="35"/>
      <c r="Z50" s="33">
        <f>Q50</f>
        <v>702994</v>
      </c>
    </row>
    <row r="51" spans="1:26" s="18" customFormat="1" ht="14.5" hidden="1" x14ac:dyDescent="0.35">
      <c r="A51" s="38" t="s">
        <v>17</v>
      </c>
      <c r="B51" s="16" t="s">
        <v>66</v>
      </c>
      <c r="C51" s="15" t="s">
        <v>116</v>
      </c>
      <c r="D51" s="15" t="s">
        <v>31</v>
      </c>
      <c r="E51" s="15" t="s">
        <v>32</v>
      </c>
      <c r="F51" s="16">
        <v>17.207000000000001</v>
      </c>
      <c r="G51" s="48" t="s">
        <v>42</v>
      </c>
      <c r="H51" s="36"/>
      <c r="I51" s="36"/>
      <c r="J51" s="36"/>
      <c r="K51" s="36"/>
      <c r="L51" s="36"/>
      <c r="M51" s="36"/>
      <c r="N51" s="36"/>
      <c r="O51" s="36"/>
      <c r="P51" s="36"/>
      <c r="Q51" s="36">
        <v>1</v>
      </c>
      <c r="R51" s="36"/>
      <c r="S51" s="36"/>
      <c r="T51" s="36"/>
      <c r="U51" s="36"/>
      <c r="V51" s="36"/>
      <c r="W51" s="36"/>
      <c r="X51" s="36"/>
      <c r="Y51" s="36"/>
      <c r="Z51" s="33">
        <f>Q51</f>
        <v>1</v>
      </c>
    </row>
    <row r="52" spans="1:26" s="18" customFormat="1" ht="14.5" hidden="1" x14ac:dyDescent="0.35">
      <c r="A52" s="19" t="s">
        <v>15</v>
      </c>
      <c r="B52" s="16" t="s">
        <v>64</v>
      </c>
      <c r="C52" s="15" t="s">
        <v>116</v>
      </c>
      <c r="D52" s="15" t="s">
        <v>31</v>
      </c>
      <c r="E52" s="15" t="s">
        <v>33</v>
      </c>
      <c r="F52" s="16" t="s">
        <v>13</v>
      </c>
      <c r="G52" s="48" t="s">
        <v>42</v>
      </c>
      <c r="H52" s="36"/>
      <c r="I52" s="36"/>
      <c r="J52" s="36"/>
      <c r="K52" s="36"/>
      <c r="L52" s="36"/>
      <c r="M52" s="36"/>
      <c r="N52" s="36"/>
      <c r="O52" s="36"/>
      <c r="P52" s="36"/>
      <c r="Q52" s="36">
        <f>61575-1</f>
        <v>61574</v>
      </c>
      <c r="R52" s="36"/>
      <c r="S52" s="36"/>
      <c r="T52" s="36"/>
      <c r="U52" s="36"/>
      <c r="V52" s="36"/>
      <c r="W52" s="36"/>
      <c r="X52" s="36"/>
      <c r="Y52" s="36"/>
      <c r="Z52" s="33">
        <f t="shared" ref="Z52:Z53" si="1">Q52</f>
        <v>61574</v>
      </c>
    </row>
    <row r="53" spans="1:26" s="10" customFormat="1" ht="14.5" hidden="1" x14ac:dyDescent="0.35">
      <c r="A53" s="19" t="s">
        <v>15</v>
      </c>
      <c r="B53" s="16" t="s">
        <v>66</v>
      </c>
      <c r="C53" s="15" t="s">
        <v>116</v>
      </c>
      <c r="D53" s="15" t="s">
        <v>31</v>
      </c>
      <c r="E53" s="15" t="s">
        <v>33</v>
      </c>
      <c r="F53" s="16" t="s">
        <v>13</v>
      </c>
      <c r="G53" s="48" t="s">
        <v>42</v>
      </c>
      <c r="H53" s="36"/>
      <c r="I53" s="36"/>
      <c r="J53" s="36"/>
      <c r="K53" s="36"/>
      <c r="L53" s="36"/>
      <c r="M53" s="36"/>
      <c r="N53" s="36"/>
      <c r="O53" s="36"/>
      <c r="P53" s="36"/>
      <c r="Q53" s="36">
        <v>1</v>
      </c>
      <c r="R53" s="36"/>
      <c r="S53" s="36"/>
      <c r="T53" s="36"/>
      <c r="U53" s="36"/>
      <c r="V53" s="36"/>
      <c r="W53" s="36"/>
      <c r="X53" s="36"/>
      <c r="Y53" s="36"/>
      <c r="Z53" s="33">
        <f t="shared" si="1"/>
        <v>1</v>
      </c>
    </row>
    <row r="54" spans="1:26" s="10" customFormat="1" ht="14.5" hidden="1" x14ac:dyDescent="0.35">
      <c r="A54" s="68" t="s">
        <v>53</v>
      </c>
      <c r="B54" s="16" t="s">
        <v>59</v>
      </c>
      <c r="C54" s="14" t="s">
        <v>54</v>
      </c>
      <c r="D54" s="14" t="s">
        <v>18</v>
      </c>
      <c r="E54" s="14" t="s">
        <v>19</v>
      </c>
      <c r="F54" s="69">
        <v>10.561</v>
      </c>
      <c r="G54" s="16"/>
      <c r="H54" s="36">
        <v>12401.920000000002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3">
        <f>SUM(H54:I54)</f>
        <v>12401.920000000002</v>
      </c>
    </row>
    <row r="55" spans="1:26" s="10" customFormat="1" ht="15.5" hidden="1" x14ac:dyDescent="0.35">
      <c r="A55" s="68" t="s">
        <v>131</v>
      </c>
      <c r="B55" s="16" t="s">
        <v>64</v>
      </c>
      <c r="C55" s="76" t="s">
        <v>132</v>
      </c>
      <c r="D55" s="76" t="s">
        <v>133</v>
      </c>
      <c r="E55" s="62" t="s">
        <v>134</v>
      </c>
      <c r="F55" s="77" t="s">
        <v>14</v>
      </c>
      <c r="G55" s="1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>
        <v>17582.64</v>
      </c>
      <c r="U55" s="36"/>
      <c r="V55" s="36"/>
      <c r="W55" s="36"/>
      <c r="X55" s="36"/>
      <c r="Y55" s="36"/>
      <c r="Z55" s="33">
        <f>T55</f>
        <v>17582.64</v>
      </c>
    </row>
    <row r="56" spans="1:26" s="10" customFormat="1" ht="14.5" hidden="1" x14ac:dyDescent="0.35">
      <c r="A56" s="68" t="s">
        <v>138</v>
      </c>
      <c r="B56" s="16" t="s">
        <v>64</v>
      </c>
      <c r="C56" s="78" t="s">
        <v>139</v>
      </c>
      <c r="D56" s="78" t="s">
        <v>140</v>
      </c>
      <c r="E56" s="15" t="s">
        <v>141</v>
      </c>
      <c r="F56" s="15" t="s">
        <v>14</v>
      </c>
      <c r="G56" s="1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>
        <v>34001.33</v>
      </c>
      <c r="V56" s="36"/>
      <c r="W56" s="36"/>
      <c r="X56" s="36"/>
      <c r="Y56" s="36"/>
      <c r="Z56" s="33">
        <f>U56</f>
        <v>34001.33</v>
      </c>
    </row>
    <row r="57" spans="1:26" s="10" customFormat="1" ht="14.5" hidden="1" x14ac:dyDescent="0.35">
      <c r="A57" s="19" t="s">
        <v>142</v>
      </c>
      <c r="B57" s="16" t="s">
        <v>64</v>
      </c>
      <c r="C57" s="78" t="s">
        <v>139</v>
      </c>
      <c r="D57" s="78" t="s">
        <v>140</v>
      </c>
      <c r="E57" s="15" t="s">
        <v>141</v>
      </c>
      <c r="F57" s="15" t="s">
        <v>14</v>
      </c>
      <c r="G57" s="1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>
        <v>76750.896384686639</v>
      </c>
      <c r="V57" s="36"/>
      <c r="W57" s="36"/>
      <c r="X57" s="36"/>
      <c r="Y57" s="36"/>
      <c r="Z57" s="33">
        <f>U57</f>
        <v>76750.896384686639</v>
      </c>
    </row>
    <row r="58" spans="1:26" s="10" customFormat="1" ht="14.5" hidden="1" x14ac:dyDescent="0.35">
      <c r="A58" s="19" t="s">
        <v>147</v>
      </c>
      <c r="B58" s="74" t="s">
        <v>64</v>
      </c>
      <c r="C58" s="45" t="s">
        <v>148</v>
      </c>
      <c r="D58" s="45" t="s">
        <v>149</v>
      </c>
      <c r="E58" s="45" t="s">
        <v>150</v>
      </c>
      <c r="F58" s="15"/>
      <c r="G58" s="1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>
        <f>135309-1</f>
        <v>135308</v>
      </c>
      <c r="X58" s="36"/>
      <c r="Y58" s="36"/>
      <c r="Z58" s="33">
        <f>W58</f>
        <v>135308</v>
      </c>
    </row>
    <row r="59" spans="1:26" s="10" customFormat="1" ht="14.5" hidden="1" x14ac:dyDescent="0.35">
      <c r="A59" s="19" t="s">
        <v>147</v>
      </c>
      <c r="B59" s="16" t="s">
        <v>66</v>
      </c>
      <c r="C59" s="45" t="s">
        <v>148</v>
      </c>
      <c r="D59" s="45" t="s">
        <v>149</v>
      </c>
      <c r="E59" s="45" t="s">
        <v>150</v>
      </c>
      <c r="F59" s="15"/>
      <c r="G59" s="1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>
        <v>1</v>
      </c>
      <c r="X59" s="36"/>
      <c r="Y59" s="36"/>
      <c r="Z59" s="33">
        <f>W59</f>
        <v>1</v>
      </c>
    </row>
    <row r="60" spans="1:26" s="10" customFormat="1" ht="15.5" hidden="1" x14ac:dyDescent="0.35">
      <c r="A60" s="79" t="s">
        <v>154</v>
      </c>
      <c r="B60" s="74" t="s">
        <v>64</v>
      </c>
      <c r="C60" s="83" t="s">
        <v>155</v>
      </c>
      <c r="D60" s="83" t="s">
        <v>156</v>
      </c>
      <c r="E60" s="84" t="s">
        <v>157</v>
      </c>
      <c r="F60" s="15" t="s">
        <v>14</v>
      </c>
      <c r="G60" s="1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>
        <v>10536.46</v>
      </c>
      <c r="Y60" s="36"/>
      <c r="Z60" s="33">
        <f>X60</f>
        <v>10536.46</v>
      </c>
    </row>
    <row r="61" spans="1:26" s="10" customFormat="1" ht="15.5" hidden="1" x14ac:dyDescent="0.35">
      <c r="A61" s="80" t="s">
        <v>158</v>
      </c>
      <c r="B61" s="74" t="s">
        <v>64</v>
      </c>
      <c r="C61" s="83" t="s">
        <v>159</v>
      </c>
      <c r="D61" s="83" t="s">
        <v>160</v>
      </c>
      <c r="E61" s="84" t="s">
        <v>161</v>
      </c>
      <c r="F61" s="15" t="s">
        <v>14</v>
      </c>
      <c r="G61" s="1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>
        <v>7902.34</v>
      </c>
      <c r="Y61" s="36"/>
      <c r="Z61" s="33">
        <f>X61</f>
        <v>7902.34</v>
      </c>
    </row>
    <row r="62" spans="1:26" s="10" customFormat="1" ht="15.5" x14ac:dyDescent="0.35">
      <c r="A62" s="19" t="s">
        <v>165</v>
      </c>
      <c r="B62" s="74" t="s">
        <v>64</v>
      </c>
      <c r="C62" s="85" t="s">
        <v>166</v>
      </c>
      <c r="D62" s="86" t="s">
        <v>167</v>
      </c>
      <c r="E62" s="62" t="s">
        <v>168</v>
      </c>
      <c r="F62" s="15" t="s">
        <v>14</v>
      </c>
      <c r="G62" s="1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>
        <v>7475</v>
      </c>
      <c r="Z62" s="33">
        <f>Y62</f>
        <v>7475</v>
      </c>
    </row>
    <row r="63" spans="1:26" s="10" customFormat="1" ht="15.5" x14ac:dyDescent="0.35">
      <c r="A63" s="80"/>
      <c r="B63" s="74"/>
      <c r="C63" s="83"/>
      <c r="D63" s="83"/>
      <c r="E63" s="84"/>
      <c r="F63" s="15"/>
      <c r="G63" s="1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3"/>
    </row>
    <row r="64" spans="1:26" s="10" customFormat="1" ht="14.5" x14ac:dyDescent="0.35">
      <c r="A64" s="17"/>
      <c r="B64" s="17"/>
      <c r="C64" s="17"/>
      <c r="D64" s="14"/>
      <c r="E64" s="14"/>
      <c r="F64" s="14"/>
      <c r="G64" s="1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3">
        <f>SUM(H64:H64)</f>
        <v>0</v>
      </c>
    </row>
    <row r="65" spans="1:26" s="10" customFormat="1" ht="14.5" x14ac:dyDescent="0.35">
      <c r="A65" s="19" t="s">
        <v>0</v>
      </c>
      <c r="B65" s="19"/>
      <c r="C65" s="21"/>
      <c r="D65" s="21"/>
      <c r="E65" s="21"/>
      <c r="F65" s="21"/>
      <c r="G65" s="21"/>
      <c r="H65" s="35">
        <f>SUM(H6:H64)</f>
        <v>12401.920000000002</v>
      </c>
      <c r="I65" s="35">
        <f>SUM(I8:I64)</f>
        <v>2240334</v>
      </c>
      <c r="J65" s="35">
        <f>SUM(J7:J21)</f>
        <v>214673</v>
      </c>
      <c r="K65" s="35">
        <f>SUM(K41:K44)</f>
        <v>661143.52627173299</v>
      </c>
      <c r="L65" s="35">
        <f>SUM(L29:L30)</f>
        <v>27014</v>
      </c>
      <c r="M65" s="35">
        <f>SUM(M24:M27)</f>
        <v>95000</v>
      </c>
      <c r="N65" s="35">
        <f>SUM(N20:N64)</f>
        <v>100000</v>
      </c>
      <c r="O65" s="35">
        <f>SUM(O10:O11)</f>
        <v>379095</v>
      </c>
      <c r="P65" s="35">
        <f>SUM(P26:P27)</f>
        <v>641301</v>
      </c>
      <c r="Q65" s="35">
        <f>SUM(Q47:Q53)</f>
        <v>764570</v>
      </c>
      <c r="R65" s="35">
        <f>SUM(R7:R19)</f>
        <v>2329200</v>
      </c>
      <c r="S65" s="35">
        <f>SUM(S15:S19)</f>
        <v>45000</v>
      </c>
      <c r="T65" s="35">
        <f>SUM(T55:T57)</f>
        <v>17582.64</v>
      </c>
      <c r="U65" s="35">
        <f>SUM(U47:U57)</f>
        <v>110752.22638468664</v>
      </c>
      <c r="V65" s="35">
        <f>SUM(V41:V43)</f>
        <v>181500</v>
      </c>
      <c r="W65" s="35">
        <f>SUM(W46:W64)</f>
        <v>135309</v>
      </c>
      <c r="X65" s="35">
        <f>SUM(X58:X64)</f>
        <v>18438.8</v>
      </c>
      <c r="Y65" s="35">
        <f>SUM(Y61:Y63)</f>
        <v>7475</v>
      </c>
      <c r="Z65" s="33"/>
    </row>
    <row r="66" spans="1:26" s="10" customFormat="1" ht="14.5" x14ac:dyDescent="0.35">
      <c r="A66" s="22"/>
      <c r="B66" s="22"/>
      <c r="C66" s="23"/>
      <c r="D66" s="23"/>
      <c r="E66" s="23"/>
      <c r="F66" s="23"/>
      <c r="G66" s="23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5"/>
    </row>
    <row r="67" spans="1:26" s="10" customFormat="1" ht="14.5" x14ac:dyDescent="0.35">
      <c r="A67" s="18" t="s">
        <v>9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1:26" s="10" customFormat="1" ht="14.5" hidden="1" x14ac:dyDescent="0.35">
      <c r="A68" s="18" t="s">
        <v>60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1:26" s="10" customFormat="1" ht="14.5" hidden="1" x14ac:dyDescent="0.35">
      <c r="A69" s="22" t="s">
        <v>61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6" ht="14.5" hidden="1" x14ac:dyDescent="0.35">
      <c r="A70" s="18" t="s">
        <v>67</v>
      </c>
    </row>
    <row r="71" spans="1:26" ht="14.5" hidden="1" x14ac:dyDescent="0.35">
      <c r="A71" s="22" t="s">
        <v>68</v>
      </c>
    </row>
    <row r="72" spans="1:26" ht="14.5" hidden="1" x14ac:dyDescent="0.35">
      <c r="A72" s="18" t="s">
        <v>67</v>
      </c>
    </row>
    <row r="73" spans="1:26" ht="14.5" hidden="1" x14ac:dyDescent="0.35">
      <c r="A73" s="22" t="s">
        <v>68</v>
      </c>
    </row>
    <row r="74" spans="1:26" ht="14.5" hidden="1" x14ac:dyDescent="0.35">
      <c r="A74" s="18" t="s">
        <v>70</v>
      </c>
    </row>
    <row r="75" spans="1:26" ht="14.5" hidden="1" x14ac:dyDescent="0.35">
      <c r="A75" s="22" t="s">
        <v>71</v>
      </c>
    </row>
    <row r="76" spans="1:26" ht="14.5" hidden="1" x14ac:dyDescent="0.35">
      <c r="A76" s="18" t="s">
        <v>81</v>
      </c>
    </row>
    <row r="77" spans="1:26" ht="14.5" hidden="1" x14ac:dyDescent="0.35">
      <c r="A77" s="22" t="s">
        <v>82</v>
      </c>
    </row>
    <row r="78" spans="1:26" ht="14.5" hidden="1" x14ac:dyDescent="0.35">
      <c r="A78" s="18" t="s">
        <v>83</v>
      </c>
    </row>
    <row r="79" spans="1:26" ht="14.5" hidden="1" x14ac:dyDescent="0.35">
      <c r="A79" s="22" t="s">
        <v>84</v>
      </c>
    </row>
    <row r="80" spans="1:26" ht="14.5" hidden="1" x14ac:dyDescent="0.35">
      <c r="A80" s="18" t="s">
        <v>91</v>
      </c>
    </row>
    <row r="81" spans="1:2" ht="14.5" hidden="1" x14ac:dyDescent="0.35">
      <c r="A81" s="18" t="s">
        <v>92</v>
      </c>
    </row>
    <row r="82" spans="1:2" ht="14.5" hidden="1" x14ac:dyDescent="0.35">
      <c r="A82" s="18" t="s">
        <v>103</v>
      </c>
    </row>
    <row r="83" spans="1:2" ht="14.5" hidden="1" x14ac:dyDescent="0.35">
      <c r="A83" s="22" t="s">
        <v>102</v>
      </c>
    </row>
    <row r="84" spans="1:2" ht="14.5" hidden="1" x14ac:dyDescent="0.35">
      <c r="A84" s="18" t="s">
        <v>109</v>
      </c>
    </row>
    <row r="85" spans="1:2" ht="14.5" hidden="1" x14ac:dyDescent="0.35">
      <c r="A85" s="22" t="s">
        <v>108</v>
      </c>
    </row>
    <row r="86" spans="1:2" ht="14.5" hidden="1" x14ac:dyDescent="0.35">
      <c r="A86" s="18" t="s">
        <v>110</v>
      </c>
    </row>
    <row r="87" spans="1:2" ht="14.5" hidden="1" x14ac:dyDescent="0.35">
      <c r="A87" s="22" t="s">
        <v>111</v>
      </c>
    </row>
    <row r="88" spans="1:2" ht="14.5" hidden="1" x14ac:dyDescent="0.35">
      <c r="A88" s="18" t="s">
        <v>117</v>
      </c>
      <c r="B88" s="18"/>
    </row>
    <row r="89" spans="1:2" ht="14.5" hidden="1" x14ac:dyDescent="0.35">
      <c r="A89" s="22" t="s">
        <v>118</v>
      </c>
    </row>
    <row r="90" spans="1:2" ht="14.5" hidden="1" x14ac:dyDescent="0.35">
      <c r="A90" s="18" t="s">
        <v>120</v>
      </c>
    </row>
    <row r="91" spans="1:2" ht="14.5" hidden="1" x14ac:dyDescent="0.35">
      <c r="A91" s="22" t="s">
        <v>121</v>
      </c>
    </row>
    <row r="92" spans="1:2" ht="14.5" hidden="1" x14ac:dyDescent="0.35">
      <c r="A92" s="18" t="s">
        <v>127</v>
      </c>
    </row>
    <row r="93" spans="1:2" ht="14.5" hidden="1" x14ac:dyDescent="0.35">
      <c r="A93" s="22" t="s">
        <v>126</v>
      </c>
    </row>
    <row r="94" spans="1:2" ht="14.5" hidden="1" x14ac:dyDescent="0.35">
      <c r="A94" s="18" t="s">
        <v>129</v>
      </c>
    </row>
    <row r="95" spans="1:2" ht="14.5" hidden="1" x14ac:dyDescent="0.35">
      <c r="A95" s="22" t="s">
        <v>128</v>
      </c>
    </row>
    <row r="96" spans="1:2" ht="14.5" hidden="1" x14ac:dyDescent="0.35">
      <c r="A96" s="18" t="s">
        <v>137</v>
      </c>
    </row>
    <row r="97" spans="1:1" ht="14.5" hidden="1" x14ac:dyDescent="0.35">
      <c r="A97" s="22" t="s">
        <v>136</v>
      </c>
    </row>
    <row r="98" spans="1:1" ht="14.5" hidden="1" x14ac:dyDescent="0.35">
      <c r="A98" s="18" t="s">
        <v>145</v>
      </c>
    </row>
    <row r="99" spans="1:1" ht="14.5" hidden="1" x14ac:dyDescent="0.35">
      <c r="A99" s="22" t="s">
        <v>144</v>
      </c>
    </row>
    <row r="100" spans="1:1" ht="14.5" hidden="1" x14ac:dyDescent="0.35">
      <c r="A100" s="18" t="s">
        <v>152</v>
      </c>
    </row>
    <row r="101" spans="1:1" ht="14.5" hidden="1" x14ac:dyDescent="0.35">
      <c r="A101" s="22" t="s">
        <v>151</v>
      </c>
    </row>
    <row r="102" spans="1:1" ht="14.5" hidden="1" x14ac:dyDescent="0.35">
      <c r="A102" s="18" t="s">
        <v>162</v>
      </c>
    </row>
    <row r="103" spans="1:1" ht="14.5" hidden="1" x14ac:dyDescent="0.35">
      <c r="A103" s="22" t="s">
        <v>128</v>
      </c>
    </row>
    <row r="104" spans="1:1" ht="14.5" x14ac:dyDescent="0.35">
      <c r="A104" s="18" t="s">
        <v>163</v>
      </c>
    </row>
    <row r="105" spans="1:1" ht="14.5" x14ac:dyDescent="0.35">
      <c r="A105" s="22" t="s">
        <v>128</v>
      </c>
    </row>
    <row r="110" spans="1:1" ht="14.5" x14ac:dyDescent="0.35">
      <c r="A110" s="10" t="s">
        <v>49</v>
      </c>
    </row>
    <row r="111" spans="1:1" ht="14.5" x14ac:dyDescent="0.35">
      <c r="A111" s="67" t="s">
        <v>52</v>
      </c>
    </row>
    <row r="112" spans="1:1" ht="14.5" x14ac:dyDescent="0.35">
      <c r="A112" s="10" t="s">
        <v>50</v>
      </c>
    </row>
    <row r="113" spans="1:1" ht="14.5" x14ac:dyDescent="0.35">
      <c r="A113" s="67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9" t="s">
        <v>20</v>
      </c>
      <c r="C1" s="49"/>
      <c r="D1" s="53"/>
      <c r="E1" s="53"/>
      <c r="F1" s="53"/>
    </row>
    <row r="2" spans="2:6" ht="13" x14ac:dyDescent="0.25">
      <c r="B2" s="49" t="s">
        <v>21</v>
      </c>
      <c r="C2" s="49"/>
      <c r="D2" s="53"/>
      <c r="E2" s="53"/>
      <c r="F2" s="53"/>
    </row>
    <row r="3" spans="2:6" x14ac:dyDescent="0.25">
      <c r="B3" s="50"/>
      <c r="C3" s="50"/>
      <c r="D3" s="54"/>
      <c r="E3" s="54"/>
      <c r="F3" s="54"/>
    </row>
    <row r="4" spans="2:6" ht="37.5" x14ac:dyDescent="0.25">
      <c r="B4" s="50" t="s">
        <v>22</v>
      </c>
      <c r="C4" s="50"/>
      <c r="D4" s="54"/>
      <c r="E4" s="54"/>
      <c r="F4" s="54"/>
    </row>
    <row r="5" spans="2:6" x14ac:dyDescent="0.25">
      <c r="B5" s="50"/>
      <c r="C5" s="50"/>
      <c r="D5" s="54"/>
      <c r="E5" s="54"/>
      <c r="F5" s="54"/>
    </row>
    <row r="6" spans="2:6" ht="39" x14ac:dyDescent="0.25">
      <c r="B6" s="49" t="s">
        <v>23</v>
      </c>
      <c r="C6" s="49"/>
      <c r="D6" s="53"/>
      <c r="E6" s="53" t="s">
        <v>24</v>
      </c>
      <c r="F6" s="53" t="s">
        <v>25</v>
      </c>
    </row>
    <row r="7" spans="2:6" ht="13" thickBot="1" x14ac:dyDescent="0.3">
      <c r="B7" s="50"/>
      <c r="C7" s="50"/>
      <c r="D7" s="54"/>
      <c r="E7" s="54"/>
      <c r="F7" s="54"/>
    </row>
    <row r="8" spans="2:6" ht="50.5" thickBot="1" x14ac:dyDescent="0.3">
      <c r="B8" s="51" t="s">
        <v>26</v>
      </c>
      <c r="C8" s="52"/>
      <c r="D8" s="55"/>
      <c r="E8" s="55">
        <v>1</v>
      </c>
      <c r="F8" s="56" t="s">
        <v>27</v>
      </c>
    </row>
    <row r="9" spans="2:6" x14ac:dyDescent="0.25">
      <c r="B9" s="50"/>
      <c r="C9" s="50"/>
      <c r="D9" s="54"/>
      <c r="E9" s="54"/>
      <c r="F9" s="54"/>
    </row>
    <row r="10" spans="2:6" x14ac:dyDescent="0.25">
      <c r="B10" s="50"/>
      <c r="C10" s="50"/>
      <c r="D10" s="54"/>
      <c r="E10" s="54"/>
      <c r="F10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2024-03-13T16:06:22Z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