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E327ECE4-A302-448B-A7FC-3E8DA9683CF6}" xr6:coauthVersionLast="47" xr6:coauthVersionMax="47" xr10:uidLastSave="{00000000-0000-0000-0000-000000000000}"/>
  <bookViews>
    <workbookView xWindow="0" yWindow="600" windowWidth="28800" windowHeight="15600" xr2:uid="{00000000-000D-0000-FFFF-FFFF00000000}"/>
  </bookViews>
  <sheets>
    <sheet name="HAMPDEN" sheetId="2" r:id="rId1"/>
    <sheet name="Sheet1" sheetId="3" r:id="rId2"/>
  </sheets>
  <definedNames>
    <definedName name="_xlnm.Print_Area" localSheetId="0">HAMPDEN!$A$1:$H$69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D64" i="2" l="1"/>
  <c r="AC67" i="2"/>
  <c r="AB67" i="2"/>
  <c r="AA67" i="2"/>
  <c r="AD63" i="2"/>
  <c r="Z67" i="2"/>
  <c r="Y67" i="2"/>
  <c r="AD62" i="2"/>
  <c r="AD61" i="2"/>
  <c r="AD60" i="2"/>
  <c r="X67" i="2"/>
  <c r="AD59" i="2"/>
  <c r="W58" i="2"/>
  <c r="W67" i="2" s="1"/>
  <c r="V67" i="2"/>
  <c r="AD57" i="2"/>
  <c r="AD56" i="2"/>
  <c r="U67" i="2"/>
  <c r="AD55" i="2"/>
  <c r="T67" i="2"/>
  <c r="S67" i="2"/>
  <c r="AD18" i="2"/>
  <c r="AD15" i="2"/>
  <c r="AD17" i="2"/>
  <c r="R16" i="2"/>
  <c r="AD16" i="2" s="1"/>
  <c r="R14" i="2"/>
  <c r="AD14" i="2" s="1"/>
  <c r="Q52" i="2"/>
  <c r="AD52" i="2" s="1"/>
  <c r="AD53" i="2"/>
  <c r="AD51" i="2"/>
  <c r="Q50" i="2"/>
  <c r="AD50" i="2" s="1"/>
  <c r="P67" i="2"/>
  <c r="AD26" i="2"/>
  <c r="O10" i="2"/>
  <c r="AD49" i="2"/>
  <c r="AD21" i="2"/>
  <c r="N20" i="2"/>
  <c r="N48" i="2"/>
  <c r="AD58" i="2" l="1"/>
  <c r="R67" i="2"/>
  <c r="Q67" i="2"/>
  <c r="O67" i="2"/>
  <c r="AD48" i="2"/>
  <c r="N67" i="2"/>
  <c r="AD25" i="2"/>
  <c r="M67" i="2"/>
  <c r="AD30" i="2"/>
  <c r="L67" i="2"/>
  <c r="AD43" i="2"/>
  <c r="K42" i="2"/>
  <c r="AD42" i="2" s="1"/>
  <c r="J12" i="2"/>
  <c r="I8" i="2"/>
  <c r="AD54" i="2"/>
  <c r="AD20" i="2" l="1"/>
  <c r="K67" i="2"/>
  <c r="J67" i="2"/>
  <c r="I67" i="2"/>
  <c r="AD66" i="2"/>
  <c r="H67" i="2"/>
</calcChain>
</file>

<file path=xl/sharedStrings.xml><?xml version="1.0" encoding="utf-8"?>
<sst xmlns="http://schemas.openxmlformats.org/spreadsheetml/2006/main" count="307" uniqueCount="186">
  <si>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</si>
  <si>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</si>
  <si>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</si>
  <si>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</si>
  <si>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</si>
  <si>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</si>
  <si>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</si>
  <si>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</si>
  <si>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</si>
  <si>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</si>
  <si>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</si>
  <si>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</si>
  <si>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HAMPDEN REB</t>
  </si>
  <si>
    <t>17.207</t>
  </si>
  <si>
    <t>N/A</t>
  </si>
  <si>
    <t>WP 10%</t>
  </si>
  <si>
    <t>DVOP</t>
  </si>
  <si>
    <t>WP 90%</t>
  </si>
  <si>
    <t>4400-3067</t>
  </si>
  <si>
    <t>K103</t>
  </si>
  <si>
    <t>Compatibility Report for HAMPDEN INITIAL BUDGET FY22.xls</t>
  </si>
  <si>
    <t>Run on 6/7/2021 14:30</t>
  </si>
  <si>
    <t>If the workbook is saved in an earlier file format or opened in an earlier version of Microsoft Excel, the listed features will not be available.</t>
  </si>
  <si>
    <t>Minor loss of fidelity</t>
  </si>
  <si>
    <t># of occurrences</t>
  </si>
  <si>
    <t>Version</t>
  </si>
  <si>
    <t>Some cells or styles in this workbook contain formatting that is not supported by the selected file format. These formats will be converted to the closest format available.</t>
  </si>
  <si>
    <t>Excel 97-2003</t>
  </si>
  <si>
    <t>7003-1631</t>
  </si>
  <si>
    <t>7003-1778</t>
  </si>
  <si>
    <t>7003-1630</t>
  </si>
  <si>
    <t>7002-6626</t>
  </si>
  <si>
    <t>K105</t>
  </si>
  <si>
    <t>K107</t>
  </si>
  <si>
    <t>7003-0135</t>
  </si>
  <si>
    <t>K264</t>
  </si>
  <si>
    <t>7003-0803</t>
  </si>
  <si>
    <t>K284</t>
  </si>
  <si>
    <t>FAIN #</t>
  </si>
  <si>
    <t>AA-38535-22-55-A-25</t>
  </si>
  <si>
    <t>DV35786-21-55-5-25</t>
  </si>
  <si>
    <t>TA38685-22-55-A-25</t>
  </si>
  <si>
    <t>ES38736-22-55-A-25</t>
  </si>
  <si>
    <t>CT EOL 23CCHAMPTRADE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</si>
  <si>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</si>
  <si>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</si>
  <si>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</si>
  <si>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</si>
  <si>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</si>
  <si>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</si>
  <si>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</si>
  <si>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K2VQNMQHQTK6</t>
  </si>
  <si>
    <t>VC6000227012</t>
  </si>
  <si>
    <t>WPP SNAP EXPANSION</t>
  </si>
  <si>
    <t>FY20233067</t>
  </si>
  <si>
    <t>UI-35950-21-60-A-25</t>
  </si>
  <si>
    <t>INITIAL AWARD FY24</t>
  </si>
  <si>
    <t>BUDGET #1 FY24</t>
  </si>
  <si>
    <t>CT EOL 24CCHAMPWP</t>
  </si>
  <si>
    <t>JULY 1, 2023-SEPT. 30, 2023</t>
  </si>
  <si>
    <t>INITIAL AWARD FY24 MAY 31, 2023</t>
  </si>
  <si>
    <t>TO ADD WPP SNAP EXPANSION FUNDS</t>
  </si>
  <si>
    <t>CT EOL 24CCHAMPWIA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</si>
  <si>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</si>
  <si>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</si>
  <si>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</si>
  <si>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</si>
  <si>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</si>
  <si>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</si>
  <si>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BUDGET #2 FY24</t>
  </si>
  <si>
    <t>BUDGET #2 FY24 AUGUST 2, 2023</t>
  </si>
  <si>
    <t>TO ADD FY24 DISLOCATED WORKER FUNDS</t>
  </si>
  <si>
    <t>DISLOCATED WORKER</t>
  </si>
  <si>
    <t>FWIADWK24A</t>
  </si>
  <si>
    <t>CT EOL 24CCHAMPNEGREA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</si>
  <si>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</si>
  <si>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</si>
  <si>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</si>
  <si>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</si>
  <si>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JULY 1, 2024-SEPT 30, 2024</t>
  </si>
  <si>
    <t>BUDGET #3 FY24</t>
  </si>
  <si>
    <t>BUDGET #3 FY24 AUGUST 8, 2023</t>
  </si>
  <si>
    <t>TO ADD FY24 RESEA FUNDS</t>
  </si>
  <si>
    <t>BUDGET #4 FY24 AUGUST 31, 2023</t>
  </si>
  <si>
    <t>TO ADD FY24 VETS FUNDS</t>
  </si>
  <si>
    <t>CT EOL 24CCHAMPVETSUI</t>
  </si>
  <si>
    <t>JULY 1,2023-JUNE 30, 2024</t>
  </si>
  <si>
    <t>FVETS2023</t>
  </si>
  <si>
    <t>7002-6628</t>
  </si>
  <si>
    <t>K109</t>
  </si>
  <si>
    <t>BUDGET #4 FY24</t>
  </si>
  <si>
    <t>BUDGET #5 FY24 SEPTEMBER 12, 2023</t>
  </si>
  <si>
    <t>TO ADD WTF FUNDS</t>
  </si>
  <si>
    <t>CT EOL 24CCHAMPSOSWTF</t>
  </si>
  <si>
    <t>BUDGET #5 FY24</t>
  </si>
  <si>
    <t>WORKFORCE TRAINING FUND</t>
  </si>
  <si>
    <t>WTRUSTF24</t>
  </si>
  <si>
    <t>BUDGET #6 FY24</t>
  </si>
  <si>
    <t>REGIONAL PLANNING</t>
  </si>
  <si>
    <t>FWIADWK23A</t>
  </si>
  <si>
    <t>FES2023</t>
  </si>
  <si>
    <t>ES-38736-22-55-A-25</t>
  </si>
  <si>
    <t>TO ADD REGIONAL PLANNING FUNDS</t>
  </si>
  <si>
    <t>BUDGET #6 FY24 SEPTEMBER 22, 2023</t>
  </si>
  <si>
    <t>SEPT 25, 2023-JUNE 30,  2024</t>
  </si>
  <si>
    <t>BUDGET #7 FY24</t>
  </si>
  <si>
    <t>ADULT</t>
  </si>
  <si>
    <t>FWIAADT24A</t>
  </si>
  <si>
    <t>TO ADD FY24 ADULT FUNDS</t>
  </si>
  <si>
    <t>BUDGET #7 FY24 SEPTEMBER 26, 2023</t>
  </si>
  <si>
    <t>BUDGET #8 FY24 SEPTEMBER 27, 2023</t>
  </si>
  <si>
    <t>TO ADD FY24 SOS FUNDS</t>
  </si>
  <si>
    <t>BUDGET #8 FY24</t>
  </si>
  <si>
    <t>STATE ONE STOP</t>
  </si>
  <si>
    <t>STOSCC2024</t>
  </si>
  <si>
    <t>BUDGET #9 FY24</t>
  </si>
  <si>
    <t>FES2024</t>
  </si>
  <si>
    <t>BUDGET #9 FY24 OCTOBER 5, 2023</t>
  </si>
  <si>
    <t>TO ADD WP FUNDS</t>
  </si>
  <si>
    <t>BUDGET #10 FY24</t>
  </si>
  <si>
    <t>BUDGET #10 FY24 DEC 7, 2023</t>
  </si>
  <si>
    <t>TO ADD WIOA FUNDS</t>
  </si>
  <si>
    <t>FWIAADT24B</t>
  </si>
  <si>
    <t>FWIADWK24B</t>
  </si>
  <si>
    <t>BUDGET #11 FY24</t>
  </si>
  <si>
    <t>RAPID RESPONSE STATE STAFF</t>
  </si>
  <si>
    <t>TO ADD RAPID RESPONSE FUNDS</t>
  </si>
  <si>
    <t>BUDGET #11 FY24 DEC 21, 2023</t>
  </si>
  <si>
    <t>TO ADD PARTNER FUNDS</t>
  </si>
  <si>
    <t>BUDGET #12 FY24  JANUARY 24, 2024</t>
  </si>
  <si>
    <t>BUDGET #12 FY24</t>
  </si>
  <si>
    <t>MRC</t>
  </si>
  <si>
    <t>F100VR0023</t>
  </si>
  <si>
    <t>4120-0020</t>
  </si>
  <si>
    <t>K133</t>
  </si>
  <si>
    <t>BUDGET #13 FY24</t>
  </si>
  <si>
    <t>TO ADD DTA WPP FUNDS</t>
  </si>
  <si>
    <t>BUDGET #13 FY24  FEB. 27, 2024</t>
  </si>
  <si>
    <t>DTA WPP  (JULY 1, 2023-JAN. 1, 2024)-settlement</t>
  </si>
  <si>
    <t>SPSS2024</t>
  </si>
  <si>
    <t>4400-1979</t>
  </si>
  <si>
    <t>K227</t>
  </si>
  <si>
    <t>DTA WPP  (JAN. 2, 2024-JUNE 30, 2024)</t>
  </si>
  <si>
    <t>BUDGET #14 FY24</t>
  </si>
  <si>
    <t>TO ADD RESEA FUNDS</t>
  </si>
  <si>
    <t>BUDGET #14 FY24  FEB. 29, 2024</t>
  </si>
  <si>
    <t>BUDGET #15 FY24</t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</si>
  <si>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</si>
  <si>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WKFO107424</t>
  </si>
  <si>
    <t>7002-1074</t>
  </si>
  <si>
    <t>K286</t>
  </si>
  <si>
    <r>
      <t>TO ADD SHELTER SUPPLEMENTAL FUNDS</t>
    </r>
    <r>
      <rPr>
        <b/>
        <sz val="11"/>
        <color rgb="FFFF0000"/>
        <rFont val="Book Antiqua"/>
        <family val="1"/>
      </rPr>
      <t xml:space="preserve"> </t>
    </r>
  </si>
  <si>
    <t>BUDGET #15 FY24  MARCH 1, 2024</t>
  </si>
  <si>
    <t>BUDGET #16 FY24</t>
  </si>
  <si>
    <t xml:space="preserve">DOE-WDB Support  </t>
  </si>
  <si>
    <t>DOE2024</t>
  </si>
  <si>
    <t>7035-0002</t>
  </si>
  <si>
    <t>K228</t>
  </si>
  <si>
    <t xml:space="preserve">DOE INFRASTRUCTURE </t>
  </si>
  <si>
    <t>FV002A2322</t>
  </si>
  <si>
    <t>7038-0107</t>
  </si>
  <si>
    <t>K123</t>
  </si>
  <si>
    <t>BUDGET #16 FY24  MARCH 4, 2024</t>
  </si>
  <si>
    <t>BUDGET #17 FY24  MARCH 13, 2024</t>
  </si>
  <si>
    <t>BUDGET #17 FY24</t>
  </si>
  <si>
    <t>MA COMMISION FOR THE BLIND</t>
  </si>
  <si>
    <t> FH126A23VR</t>
  </si>
  <si>
    <t>4110-3021</t>
  </si>
  <si>
    <t>K222</t>
  </si>
  <si>
    <t>BUDGET #18 FY24</t>
  </si>
  <si>
    <t xml:space="preserve">MA SCSEP </t>
  </si>
  <si>
    <t>FAD0068NGO</t>
  </si>
  <si>
    <t>9110-1178</t>
  </si>
  <si>
    <t>K116</t>
  </si>
  <si>
    <t>BUDGET #18 FY24  MARCH 15, 2024</t>
  </si>
  <si>
    <t>TO MAKE ADJUSTMENT FOR NEW CONTRACT AMOUNT</t>
  </si>
  <si>
    <t>BUDGET #19 FY24  MARCH 20, 2024</t>
  </si>
  <si>
    <t>BUDGET #19 FY24</t>
  </si>
  <si>
    <t>BUDGET #20 FY24  APRIL 1, 2024</t>
  </si>
  <si>
    <t>BUDGET #20 FY24</t>
  </si>
  <si>
    <t>BUDGET #21 FY24</t>
  </si>
  <si>
    <t xml:space="preserve">CENTER FOR WORKFORCE INCLUSION </t>
  </si>
  <si>
    <t>DCSSCSEP24</t>
  </si>
  <si>
    <t>7003-0006</t>
  </si>
  <si>
    <t>K246</t>
  </si>
  <si>
    <t>BUDGET #21 FY24  MAY 6,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</si>
</sst>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0"/>
      <name val="Arial"/>
      <family val="2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8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4" fontId="8" fillId="0" borderId="1" xfId="1" applyFont="1" applyFill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2" xfId="0" applyFont="1" applyBorder="1" applyAlignment="1">
      <alignment wrapText="1"/>
    </xf>
    <xf numFmtId="0" fontId="8" fillId="0" borderId="2" xfId="0" quotePrefix="1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14" fillId="0" borderId="1" xfId="0" applyFont="1" applyBorder="1" applyAlignment="1">
      <alignment horizontal="center" vertical="center"/>
    </xf>
    <xf numFmtId="44" fontId="7" fillId="0" borderId="0" xfId="0" applyNumberFormat="1" applyFont="1"/>
    <xf numFmtId="0" fontId="8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/>
    </xf>
    <xf numFmtId="3" fontId="7" fillId="0" borderId="0" xfId="0" applyNumberFormat="1" applyFont="1"/>
    <xf numFmtId="0" fontId="8" fillId="0" borderId="0" xfId="0" applyFont="1" applyAlignment="1">
      <alignment horizontal="center"/>
    </xf>
    <xf numFmtId="0" fontId="17" fillId="0" borderId="1" xfId="0" applyFont="1" applyBorder="1" applyAlignment="1">
      <alignment horizontal="center"/>
    </xf>
    <xf numFmtId="0" fontId="1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4" fillId="0" borderId="0" xfId="0" applyFont="1"/>
    <xf numFmtId="44" fontId="8" fillId="0" borderId="6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8" fillId="2" borderId="8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6" fillId="0" borderId="0" xfId="0" applyFont="1"/>
    <xf numFmtId="0" fontId="15" fillId="0" borderId="1" xfId="0" applyFont="1" applyBorder="1"/>
    <xf numFmtId="0" fontId="19" fillId="0" borderId="9" xfId="0" applyFont="1" applyBorder="1" applyAlignment="1">
      <alignment horizontal="center" wrapText="1"/>
    </xf>
    <xf numFmtId="0" fontId="8" fillId="0" borderId="1" xfId="0" quotePrefix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8" fillId="0" borderId="1" xfId="0" quotePrefix="1" applyFont="1" applyBorder="1" applyAlignment="1">
      <alignment horizontal="center" wrapText="1"/>
    </xf>
    <xf numFmtId="0" fontId="23" fillId="0" borderId="9" xfId="0" applyFont="1" applyBorder="1" applyAlignment="1">
      <alignment horizontal="center" wrapText="1"/>
    </xf>
    <xf numFmtId="0" fontId="15" fillId="0" borderId="10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6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23"/>
  <sheetViews>
    <sheetView tabSelected="1" zoomScale="110" zoomScaleNormal="110" workbookViewId="0">
      <selection activeCell="C64" sqref="C64"/>
    </sheetView>
  </sheetViews>
  <sheetFormatPr defaultColWidth="9.28515625" defaultRowHeight="13.5" x14ac:dyDescent="0.25"/>
  <cols>
    <col min="1" max="1" width="69.710937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28515625" style="2" customWidth="1"/>
    <col min="7" max="7" width="23.42578125" style="2" customWidth="1"/>
    <col min="8" max="8" width="19.85546875" style="2" hidden="1" customWidth="1"/>
    <col min="9" max="17" width="18" style="2" hidden="1" customWidth="1"/>
    <col min="18" max="20" width="19" style="2" hidden="1" customWidth="1"/>
    <col min="21" max="22" width="25.42578125" style="2" hidden="1" customWidth="1"/>
    <col min="23" max="25" width="19" style="2" hidden="1" customWidth="1"/>
    <col min="26" max="28" width="25.42578125" style="2" hidden="1" customWidth="1"/>
    <col min="29" max="29" width="25.42578125" style="2" customWidth="1"/>
    <col min="30" max="30" width="13.85546875" style="3" hidden="1" customWidth="1"/>
    <col min="31" max="31" width="23.5703125" style="3" customWidth="1"/>
    <col min="32" max="32" width="15.140625" style="3" customWidth="1"/>
    <col min="33" max="33" width="12.42578125" style="3" customWidth="1"/>
    <col min="34" max="16384" width="9.28515625" style="3"/>
  </cols>
  <sheetData>
    <row r="1" spans="1:31" ht="20.25" x14ac:dyDescent="0.3">
      <c r="A1" s="3" t="s">
        <v>11</v>
      </c>
      <c r="B1" s="85" t="s">
        <v>10</v>
      </c>
      <c r="C1" s="86"/>
      <c r="D1" s="86"/>
      <c r="E1" s="86"/>
      <c r="F1" s="86"/>
      <c r="G1" s="86"/>
      <c r="H1" s="86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</row>
    <row r="2" spans="1:31" ht="20.25" x14ac:dyDescent="0.3">
      <c r="B2" s="6"/>
      <c r="C2" s="6"/>
      <c r="D2" s="6"/>
      <c r="E2" s="7"/>
      <c r="F2" s="7"/>
      <c r="G2" s="7"/>
    </row>
    <row r="3" spans="1:31" ht="20.25" x14ac:dyDescent="0.3">
      <c r="A3" s="4" t="s">
        <v>12</v>
      </c>
      <c r="B3" s="6" t="s">
        <v>7</v>
      </c>
      <c r="C3" s="1"/>
    </row>
    <row r="4" spans="1:31" ht="21" thickBot="1" x14ac:dyDescent="0.35">
      <c r="A4" s="4"/>
      <c r="B4" s="5"/>
      <c r="C4" s="1"/>
    </row>
    <row r="5" spans="1:31" s="10" customFormat="1" ht="30.75" thickBot="1" x14ac:dyDescent="0.35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58" t="s">
        <v>38</v>
      </c>
      <c r="H5" s="9" t="s">
        <v>56</v>
      </c>
      <c r="I5" s="58" t="s">
        <v>57</v>
      </c>
      <c r="J5" s="58" t="s">
        <v>69</v>
      </c>
      <c r="K5" s="58" t="s">
        <v>80</v>
      </c>
      <c r="L5" s="58" t="s">
        <v>90</v>
      </c>
      <c r="M5" s="58" t="s">
        <v>94</v>
      </c>
      <c r="N5" s="58" t="s">
        <v>97</v>
      </c>
      <c r="O5" s="58" t="s">
        <v>105</v>
      </c>
      <c r="P5" s="58" t="s">
        <v>112</v>
      </c>
      <c r="Q5" s="58" t="s">
        <v>115</v>
      </c>
      <c r="R5" s="58" t="s">
        <v>119</v>
      </c>
      <c r="S5" s="58" t="s">
        <v>124</v>
      </c>
      <c r="T5" s="58" t="s">
        <v>130</v>
      </c>
      <c r="U5" s="58" t="s">
        <v>135</v>
      </c>
      <c r="V5" s="58" t="s">
        <v>143</v>
      </c>
      <c r="W5" s="58" t="s">
        <v>146</v>
      </c>
      <c r="X5" s="58" t="s">
        <v>153</v>
      </c>
      <c r="Y5" s="58" t="s">
        <v>164</v>
      </c>
      <c r="Z5" s="58" t="s">
        <v>169</v>
      </c>
      <c r="AA5" s="58" t="s">
        <v>177</v>
      </c>
      <c r="AB5" s="58" t="s">
        <v>179</v>
      </c>
      <c r="AC5" s="58" t="s">
        <v>180</v>
      </c>
      <c r="AD5" s="27" t="s">
        <v>6</v>
      </c>
    </row>
    <row r="6" spans="1:31" s="10" customFormat="1" ht="16.5" hidden="1" x14ac:dyDescent="0.3">
      <c r="A6" s="9" t="s">
        <v>8</v>
      </c>
      <c r="B6" s="9"/>
      <c r="C6" s="9"/>
      <c r="D6" s="9"/>
      <c r="E6" s="9"/>
      <c r="F6" s="9"/>
      <c r="G6" s="9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27"/>
    </row>
    <row r="7" spans="1:31" s="10" customFormat="1" ht="16.5" hidden="1" x14ac:dyDescent="0.3">
      <c r="A7" s="15" t="s">
        <v>62</v>
      </c>
      <c r="B7" s="9"/>
      <c r="C7" s="9"/>
      <c r="D7" s="9"/>
      <c r="E7" s="9"/>
      <c r="F7" s="9"/>
      <c r="G7" s="9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27"/>
    </row>
    <row r="8" spans="1:31" s="10" customFormat="1" ht="16.5" hidden="1" x14ac:dyDescent="0.3">
      <c r="A8" s="60" t="s">
        <v>63</v>
      </c>
      <c r="B8" s="70" t="s">
        <v>64</v>
      </c>
      <c r="C8" s="71" t="s">
        <v>65</v>
      </c>
      <c r="D8" s="61" t="s">
        <v>28</v>
      </c>
      <c r="E8" s="61">
        <v>6501</v>
      </c>
      <c r="F8" s="16">
        <v>17.259</v>
      </c>
      <c r="G8" s="66" t="s">
        <v>39</v>
      </c>
      <c r="H8" s="32"/>
      <c r="I8" s="32">
        <f>2240334-1</f>
        <v>2240333</v>
      </c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3"/>
    </row>
    <row r="9" spans="1:31" s="10" customFormat="1" ht="16.5" hidden="1" x14ac:dyDescent="0.3">
      <c r="A9" s="60" t="s">
        <v>63</v>
      </c>
      <c r="B9" s="16" t="s">
        <v>66</v>
      </c>
      <c r="C9" s="71" t="s">
        <v>65</v>
      </c>
      <c r="D9" s="61" t="s">
        <v>28</v>
      </c>
      <c r="E9" s="61">
        <v>6501</v>
      </c>
      <c r="F9" s="16">
        <v>17.259</v>
      </c>
      <c r="G9" s="66" t="s">
        <v>39</v>
      </c>
      <c r="H9" s="32"/>
      <c r="I9" s="32">
        <v>1</v>
      </c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3"/>
    </row>
    <row r="10" spans="1:31" s="10" customFormat="1" ht="16.5" hidden="1" x14ac:dyDescent="0.3">
      <c r="A10" s="19" t="s">
        <v>106</v>
      </c>
      <c r="B10" s="70" t="s">
        <v>64</v>
      </c>
      <c r="C10" s="15" t="s">
        <v>107</v>
      </c>
      <c r="D10" s="62" t="s">
        <v>30</v>
      </c>
      <c r="E10" s="62">
        <v>6502</v>
      </c>
      <c r="F10" s="15">
        <v>17.257999999999999</v>
      </c>
      <c r="G10" s="66" t="s">
        <v>39</v>
      </c>
      <c r="H10" s="32"/>
      <c r="I10" s="32"/>
      <c r="J10" s="32"/>
      <c r="K10" s="32"/>
      <c r="L10" s="32"/>
      <c r="M10" s="32"/>
      <c r="N10" s="32"/>
      <c r="O10" s="32">
        <f>379095-1</f>
        <v>379094</v>
      </c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3"/>
    </row>
    <row r="11" spans="1:31" s="10" customFormat="1" ht="16.5" hidden="1" x14ac:dyDescent="0.3">
      <c r="A11" s="19" t="s">
        <v>106</v>
      </c>
      <c r="B11" s="16" t="s">
        <v>66</v>
      </c>
      <c r="C11" s="15" t="s">
        <v>107</v>
      </c>
      <c r="D11" s="62" t="s">
        <v>30</v>
      </c>
      <c r="E11" s="62">
        <v>6502</v>
      </c>
      <c r="F11" s="15">
        <v>17.257999999999999</v>
      </c>
      <c r="G11" s="66" t="s">
        <v>39</v>
      </c>
      <c r="H11" s="32"/>
      <c r="I11" s="32"/>
      <c r="J11" s="32"/>
      <c r="K11" s="32"/>
      <c r="L11" s="32"/>
      <c r="M11" s="32"/>
      <c r="N11" s="32"/>
      <c r="O11" s="32">
        <v>1</v>
      </c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3"/>
    </row>
    <row r="12" spans="1:31" s="10" customFormat="1" ht="16.5" hidden="1" x14ac:dyDescent="0.3">
      <c r="A12" s="31" t="s">
        <v>72</v>
      </c>
      <c r="B12" s="70" t="s">
        <v>64</v>
      </c>
      <c r="C12" s="71" t="s">
        <v>73</v>
      </c>
      <c r="D12" s="62" t="s">
        <v>29</v>
      </c>
      <c r="E12" s="62">
        <v>6503</v>
      </c>
      <c r="F12" s="15">
        <v>17.277999999999999</v>
      </c>
      <c r="G12" s="66" t="s">
        <v>39</v>
      </c>
      <c r="H12" s="32"/>
      <c r="I12" s="32"/>
      <c r="J12" s="32">
        <f>214673-1</f>
        <v>214672</v>
      </c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3"/>
    </row>
    <row r="13" spans="1:31" s="10" customFormat="1" ht="16.5" hidden="1" x14ac:dyDescent="0.3">
      <c r="A13" s="31" t="s">
        <v>72</v>
      </c>
      <c r="B13" s="16" t="s">
        <v>66</v>
      </c>
      <c r="C13" s="71" t="s">
        <v>73</v>
      </c>
      <c r="D13" s="62" t="s">
        <v>29</v>
      </c>
      <c r="E13" s="62">
        <v>6503</v>
      </c>
      <c r="F13" s="15">
        <v>17.277999999999999</v>
      </c>
      <c r="G13" s="66" t="s">
        <v>39</v>
      </c>
      <c r="H13" s="32"/>
      <c r="I13" s="32"/>
      <c r="J13" s="32">
        <v>1</v>
      </c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3"/>
      <c r="AE13" s="43"/>
    </row>
    <row r="14" spans="1:31" s="10" customFormat="1" ht="16.5" hidden="1" x14ac:dyDescent="0.3">
      <c r="A14" s="19" t="s">
        <v>106</v>
      </c>
      <c r="B14" s="73" t="s">
        <v>64</v>
      </c>
      <c r="C14" s="15" t="s">
        <v>122</v>
      </c>
      <c r="D14" s="15" t="s">
        <v>30</v>
      </c>
      <c r="E14" s="15">
        <v>6502</v>
      </c>
      <c r="F14" s="15">
        <v>17.257999999999999</v>
      </c>
      <c r="G14" s="74" t="s">
        <v>39</v>
      </c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>
        <f>1548430-1</f>
        <v>1548429</v>
      </c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3">
        <f>R14</f>
        <v>1548429</v>
      </c>
      <c r="AE14" s="43"/>
    </row>
    <row r="15" spans="1:31" s="10" customFormat="1" ht="16.5" hidden="1" x14ac:dyDescent="0.3">
      <c r="A15" s="19" t="s">
        <v>106</v>
      </c>
      <c r="B15" s="16" t="s">
        <v>66</v>
      </c>
      <c r="C15" s="15" t="s">
        <v>122</v>
      </c>
      <c r="D15" s="15" t="s">
        <v>30</v>
      </c>
      <c r="E15" s="15">
        <v>6502</v>
      </c>
      <c r="F15" s="15">
        <v>17.257999999999999</v>
      </c>
      <c r="G15" s="74" t="s">
        <v>39</v>
      </c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>
        <v>1</v>
      </c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3">
        <f t="shared" ref="AD15:AD17" si="0">R15</f>
        <v>1</v>
      </c>
      <c r="AE15" s="43"/>
    </row>
    <row r="16" spans="1:31" s="10" customFormat="1" ht="16.5" hidden="1" x14ac:dyDescent="0.3">
      <c r="A16" s="31" t="s">
        <v>72</v>
      </c>
      <c r="B16" s="73" t="s">
        <v>64</v>
      </c>
      <c r="C16" s="48" t="s">
        <v>123</v>
      </c>
      <c r="D16" s="15" t="s">
        <v>29</v>
      </c>
      <c r="E16" s="15">
        <v>6503</v>
      </c>
      <c r="F16" s="15">
        <v>17.277999999999999</v>
      </c>
      <c r="G16" s="74" t="s">
        <v>39</v>
      </c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>
        <f>780770-1</f>
        <v>780769</v>
      </c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3">
        <f t="shared" si="0"/>
        <v>780769</v>
      </c>
      <c r="AE16" s="43"/>
    </row>
    <row r="17" spans="1:31" s="10" customFormat="1" ht="16.5" hidden="1" x14ac:dyDescent="0.3">
      <c r="A17" s="31" t="s">
        <v>72</v>
      </c>
      <c r="B17" s="16" t="s">
        <v>66</v>
      </c>
      <c r="C17" s="48" t="s">
        <v>123</v>
      </c>
      <c r="D17" s="15" t="s">
        <v>29</v>
      </c>
      <c r="E17" s="15">
        <v>6503</v>
      </c>
      <c r="F17" s="15">
        <v>17.277999999999999</v>
      </c>
      <c r="G17" s="74" t="s">
        <v>39</v>
      </c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>
        <v>1</v>
      </c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3">
        <f t="shared" si="0"/>
        <v>1</v>
      </c>
      <c r="AE17" s="43"/>
    </row>
    <row r="18" spans="1:31" s="10" customFormat="1" ht="16.5" hidden="1" x14ac:dyDescent="0.3">
      <c r="A18" s="31" t="s">
        <v>125</v>
      </c>
      <c r="B18" s="73" t="s">
        <v>64</v>
      </c>
      <c r="C18" s="48" t="s">
        <v>123</v>
      </c>
      <c r="D18" s="15" t="s">
        <v>29</v>
      </c>
      <c r="E18" s="15">
        <v>6503</v>
      </c>
      <c r="F18" s="15">
        <v>17.277999999999999</v>
      </c>
      <c r="G18" s="74" t="s">
        <v>39</v>
      </c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>
        <v>45000</v>
      </c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3">
        <f>S18</f>
        <v>45000</v>
      </c>
      <c r="AE18" s="43"/>
    </row>
    <row r="19" spans="1:31" s="10" customFormat="1" ht="16.5" hidden="1" x14ac:dyDescent="0.3">
      <c r="A19" s="31"/>
      <c r="B19" s="16"/>
      <c r="C19" s="71"/>
      <c r="D19" s="62"/>
      <c r="E19" s="62"/>
      <c r="F19" s="15"/>
      <c r="G19" s="7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3"/>
      <c r="AE19" s="43"/>
    </row>
    <row r="20" spans="1:31" s="10" customFormat="1" ht="16.5" hidden="1" x14ac:dyDescent="0.3">
      <c r="A20" s="31" t="s">
        <v>98</v>
      </c>
      <c r="B20" s="16" t="s">
        <v>104</v>
      </c>
      <c r="C20" s="15" t="s">
        <v>99</v>
      </c>
      <c r="D20" s="62" t="s">
        <v>29</v>
      </c>
      <c r="E20" s="15">
        <v>6407</v>
      </c>
      <c r="F20" s="15">
        <v>17.277999999999999</v>
      </c>
      <c r="G20" s="69" t="s">
        <v>39</v>
      </c>
      <c r="H20" s="32"/>
      <c r="I20" s="32"/>
      <c r="J20" s="32"/>
      <c r="K20" s="32"/>
      <c r="L20" s="32"/>
      <c r="M20" s="32"/>
      <c r="N20" s="32">
        <f>100000*0.7-1</f>
        <v>69999</v>
      </c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3">
        <f>SUM(AD12:AD13)</f>
        <v>0</v>
      </c>
      <c r="AE20" s="43"/>
    </row>
    <row r="21" spans="1:31" s="10" customFormat="1" ht="16.5" hidden="1" x14ac:dyDescent="0.3">
      <c r="A21" s="31" t="s">
        <v>98</v>
      </c>
      <c r="B21" s="16" t="s">
        <v>66</v>
      </c>
      <c r="C21" s="15" t="s">
        <v>99</v>
      </c>
      <c r="D21" s="62" t="s">
        <v>29</v>
      </c>
      <c r="E21" s="15">
        <v>6407</v>
      </c>
      <c r="F21" s="15">
        <v>17.277999999999999</v>
      </c>
      <c r="G21" s="69" t="s">
        <v>39</v>
      </c>
      <c r="H21" s="32"/>
      <c r="I21" s="32"/>
      <c r="J21" s="32"/>
      <c r="K21" s="32"/>
      <c r="L21" s="32"/>
      <c r="M21" s="32"/>
      <c r="N21" s="32">
        <v>1</v>
      </c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3">
        <f>SUM(N21)</f>
        <v>1</v>
      </c>
    </row>
    <row r="22" spans="1:31" s="10" customFormat="1" ht="15.75" hidden="1" customHeight="1" x14ac:dyDescent="0.3">
      <c r="A22" s="31"/>
      <c r="B22" s="16"/>
      <c r="C22" s="15"/>
      <c r="D22" s="15"/>
      <c r="E22" s="16"/>
      <c r="F22" s="15"/>
      <c r="G22" s="15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3"/>
    </row>
    <row r="23" spans="1:31" s="10" customFormat="1" ht="16.5" hidden="1" x14ac:dyDescent="0.3">
      <c r="A23" s="9" t="s">
        <v>8</v>
      </c>
      <c r="B23" s="16"/>
      <c r="C23" s="15"/>
      <c r="D23" s="15"/>
      <c r="E23" s="16"/>
      <c r="F23" s="15"/>
      <c r="G23" s="15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3"/>
    </row>
    <row r="24" spans="1:31" s="10" customFormat="1" ht="16.5" hidden="1" x14ac:dyDescent="0.3">
      <c r="A24" s="15" t="s">
        <v>93</v>
      </c>
      <c r="B24" s="16"/>
      <c r="C24" s="15"/>
      <c r="D24" s="15"/>
      <c r="E24" s="16"/>
      <c r="F24" s="15"/>
      <c r="G24" s="1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3"/>
    </row>
    <row r="25" spans="1:31" s="10" customFormat="1" ht="16.5" hidden="1" x14ac:dyDescent="0.3">
      <c r="A25" s="41" t="s">
        <v>95</v>
      </c>
      <c r="B25" s="16" t="s">
        <v>64</v>
      </c>
      <c r="C25" s="42" t="s">
        <v>96</v>
      </c>
      <c r="D25" s="63" t="s">
        <v>34</v>
      </c>
      <c r="E25" s="64" t="s">
        <v>35</v>
      </c>
      <c r="F25" s="15" t="s">
        <v>14</v>
      </c>
      <c r="G25" s="15"/>
      <c r="H25" s="36"/>
      <c r="I25" s="36"/>
      <c r="J25" s="36"/>
      <c r="K25" s="36"/>
      <c r="L25" s="36"/>
      <c r="M25" s="36">
        <v>95000</v>
      </c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3">
        <f>SUM(M25)</f>
        <v>95000</v>
      </c>
    </row>
    <row r="26" spans="1:31" s="10" customFormat="1" ht="17.25" hidden="1" thickBot="1" x14ac:dyDescent="0.35">
      <c r="A26" s="37" t="s">
        <v>113</v>
      </c>
      <c r="B26" s="70" t="s">
        <v>64</v>
      </c>
      <c r="C26" s="65" t="s">
        <v>114</v>
      </c>
      <c r="D26" s="63" t="s">
        <v>36</v>
      </c>
      <c r="E26" s="63" t="s">
        <v>37</v>
      </c>
      <c r="F26" s="16" t="s">
        <v>14</v>
      </c>
      <c r="G26" s="16"/>
      <c r="H26" s="36"/>
      <c r="I26" s="36"/>
      <c r="J26" s="36"/>
      <c r="K26" s="36"/>
      <c r="L26" s="36"/>
      <c r="M26" s="36"/>
      <c r="N26" s="36"/>
      <c r="O26" s="36"/>
      <c r="P26" s="36">
        <v>641301</v>
      </c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3">
        <f>SUM(P26)</f>
        <v>641301</v>
      </c>
    </row>
    <row r="27" spans="1:31" s="10" customFormat="1" ht="17.25" hidden="1" thickTop="1" x14ac:dyDescent="0.3">
      <c r="A27" s="39"/>
      <c r="B27" s="16"/>
      <c r="C27" s="28"/>
      <c r="D27" s="28"/>
      <c r="E27" s="28"/>
      <c r="F27" s="16"/>
      <c r="G27" s="1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3"/>
    </row>
    <row r="28" spans="1:31" s="10" customFormat="1" ht="16.5" hidden="1" x14ac:dyDescent="0.3">
      <c r="A28" s="9" t="s">
        <v>8</v>
      </c>
      <c r="B28" s="16"/>
      <c r="C28" s="28"/>
      <c r="D28" s="28"/>
      <c r="E28" s="28"/>
      <c r="F28" s="16"/>
      <c r="G28" s="1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3"/>
    </row>
    <row r="29" spans="1:31" s="10" customFormat="1" ht="16.5" hidden="1" x14ac:dyDescent="0.3">
      <c r="A29" s="15" t="s">
        <v>85</v>
      </c>
      <c r="B29" s="16"/>
      <c r="C29" s="28"/>
      <c r="D29" s="28"/>
      <c r="E29" s="28"/>
      <c r="F29" s="16"/>
      <c r="G29" s="1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3"/>
    </row>
    <row r="30" spans="1:31" s="10" customFormat="1" ht="16.5" hidden="1" x14ac:dyDescent="0.3">
      <c r="A30" s="38" t="s">
        <v>16</v>
      </c>
      <c r="B30" s="16" t="s">
        <v>86</v>
      </c>
      <c r="C30" s="15" t="s">
        <v>87</v>
      </c>
      <c r="D30" s="15" t="s">
        <v>88</v>
      </c>
      <c r="E30" s="30" t="s">
        <v>89</v>
      </c>
      <c r="F30" s="27">
        <v>17.800999999999998</v>
      </c>
      <c r="G30" s="48" t="s">
        <v>40</v>
      </c>
      <c r="H30" s="36"/>
      <c r="I30" s="36"/>
      <c r="J30" s="36"/>
      <c r="K30" s="36"/>
      <c r="L30" s="36">
        <v>27014</v>
      </c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3">
        <f>L30</f>
        <v>27014</v>
      </c>
    </row>
    <row r="31" spans="1:31" s="10" customFormat="1" ht="16.5" hidden="1" x14ac:dyDescent="0.3">
      <c r="A31" s="31"/>
      <c r="B31" s="16"/>
      <c r="C31" s="15"/>
      <c r="D31" s="15"/>
      <c r="E31" s="16"/>
      <c r="F31" s="15"/>
      <c r="G31" s="1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3"/>
    </row>
    <row r="32" spans="1:31" s="10" customFormat="1" ht="16.5" hidden="1" x14ac:dyDescent="0.3">
      <c r="A32" s="9" t="s">
        <v>8</v>
      </c>
      <c r="B32" s="16"/>
      <c r="C32" s="15"/>
      <c r="D32" s="15"/>
      <c r="E32" s="16"/>
      <c r="F32" s="15"/>
      <c r="G32" s="1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3"/>
    </row>
    <row r="33" spans="1:31" s="18" customFormat="1" ht="15" hidden="1" x14ac:dyDescent="0.25">
      <c r="A33" s="15" t="s">
        <v>43</v>
      </c>
      <c r="B33" s="16"/>
      <c r="C33" s="28"/>
      <c r="D33" s="28"/>
      <c r="E33" s="30"/>
      <c r="F33" s="15"/>
      <c r="G33" s="1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3"/>
    </row>
    <row r="34" spans="1:31" s="18" customFormat="1" ht="16.5" hidden="1" x14ac:dyDescent="0.3">
      <c r="A34" s="31" t="s">
        <v>44</v>
      </c>
      <c r="B34" s="16" t="s">
        <v>48</v>
      </c>
      <c r="C34" s="47" t="s">
        <v>45</v>
      </c>
      <c r="D34" s="45" t="s">
        <v>46</v>
      </c>
      <c r="E34" s="45" t="s">
        <v>47</v>
      </c>
      <c r="F34" s="15">
        <v>17.245000000000001</v>
      </c>
      <c r="G34" s="48" t="s">
        <v>41</v>
      </c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3"/>
    </row>
    <row r="35" spans="1:31" s="18" customFormat="1" ht="15" hidden="1" x14ac:dyDescent="0.25">
      <c r="A35" s="31"/>
      <c r="B35" s="16"/>
      <c r="C35" s="15"/>
      <c r="D35" s="15"/>
      <c r="E35" s="15"/>
      <c r="F35" s="15"/>
      <c r="G35" s="1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3"/>
    </row>
    <row r="36" spans="1:31" s="18" customFormat="1" ht="15" hidden="1" x14ac:dyDescent="0.25">
      <c r="A36" s="38"/>
      <c r="B36" s="40"/>
      <c r="C36" s="15"/>
      <c r="D36" s="15"/>
      <c r="E36" s="15"/>
      <c r="F36" s="15"/>
      <c r="G36" s="1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3"/>
    </row>
    <row r="37" spans="1:31" s="18" customFormat="1" ht="15" hidden="1" x14ac:dyDescent="0.25">
      <c r="A37" s="38"/>
      <c r="B37" s="16"/>
      <c r="C37" s="15"/>
      <c r="D37" s="15"/>
      <c r="E37" s="15"/>
      <c r="F37" s="15"/>
      <c r="G37" s="1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3"/>
    </row>
    <row r="38" spans="1:31" s="18" customFormat="1" ht="15" hidden="1" x14ac:dyDescent="0.25">
      <c r="A38" s="38"/>
      <c r="B38" s="16"/>
      <c r="C38" s="15"/>
      <c r="D38" s="15"/>
      <c r="E38" s="15"/>
      <c r="F38" s="15"/>
      <c r="G38" s="1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3"/>
    </row>
    <row r="39" spans="1:31" s="10" customFormat="1" ht="16.5" hidden="1" x14ac:dyDescent="0.3">
      <c r="A39" s="20"/>
      <c r="B39" s="11"/>
      <c r="C39" s="12"/>
      <c r="D39" s="12"/>
      <c r="E39" s="13"/>
      <c r="F39" s="14"/>
      <c r="G39" s="14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3"/>
    </row>
    <row r="40" spans="1:31" s="10" customFormat="1" ht="16.5" hidden="1" x14ac:dyDescent="0.3">
      <c r="A40" s="29" t="s">
        <v>8</v>
      </c>
      <c r="B40" s="16"/>
      <c r="C40" s="28"/>
      <c r="D40" s="28"/>
      <c r="E40" s="30"/>
      <c r="F40" s="15"/>
      <c r="G40" s="1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3"/>
    </row>
    <row r="41" spans="1:31" s="10" customFormat="1" ht="16.5" hidden="1" x14ac:dyDescent="0.3">
      <c r="A41" s="15" t="s">
        <v>74</v>
      </c>
      <c r="B41" s="16"/>
      <c r="C41" s="28"/>
      <c r="D41" s="28"/>
      <c r="E41" s="30"/>
      <c r="F41" s="15"/>
      <c r="G41" s="1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3"/>
    </row>
    <row r="42" spans="1:31" s="10" customFormat="1" ht="16.5" hidden="1" x14ac:dyDescent="0.3">
      <c r="A42" s="59" t="s">
        <v>75</v>
      </c>
      <c r="B42" s="70" t="s">
        <v>64</v>
      </c>
      <c r="C42" s="15" t="s">
        <v>76</v>
      </c>
      <c r="D42" s="15" t="s">
        <v>77</v>
      </c>
      <c r="E42" s="15" t="s">
        <v>78</v>
      </c>
      <c r="F42" s="15">
        <v>17.225000000000001</v>
      </c>
      <c r="G42" s="69" t="s">
        <v>55</v>
      </c>
      <c r="H42" s="35"/>
      <c r="I42" s="35"/>
      <c r="J42" s="35"/>
      <c r="K42" s="35">
        <f>661143.526271733-1</f>
        <v>661142.52627173299</v>
      </c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>
        <v>181500</v>
      </c>
      <c r="W42" s="35"/>
      <c r="X42" s="35"/>
      <c r="Y42" s="35"/>
      <c r="Z42" s="35"/>
      <c r="AA42" s="35"/>
      <c r="AB42" s="35">
        <v>54193.753464673915</v>
      </c>
      <c r="AC42" s="35"/>
      <c r="AD42" s="33">
        <f>SUM(K42:AB42)</f>
        <v>896836.27973640687</v>
      </c>
      <c r="AE42" s="46"/>
    </row>
    <row r="43" spans="1:31" s="10" customFormat="1" ht="16.5" hidden="1" x14ac:dyDescent="0.3">
      <c r="A43" s="59" t="s">
        <v>75</v>
      </c>
      <c r="B43" s="16" t="s">
        <v>79</v>
      </c>
      <c r="C43" s="15" t="s">
        <v>76</v>
      </c>
      <c r="D43" s="15" t="s">
        <v>77</v>
      </c>
      <c r="E43" s="15" t="s">
        <v>78</v>
      </c>
      <c r="F43" s="15">
        <v>17.225000000000001</v>
      </c>
      <c r="G43" s="69" t="s">
        <v>55</v>
      </c>
      <c r="H43" s="35"/>
      <c r="I43" s="35"/>
      <c r="J43" s="35"/>
      <c r="K43" s="35">
        <v>1</v>
      </c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3">
        <f>SUM(K43)</f>
        <v>1</v>
      </c>
      <c r="AE43" s="43"/>
    </row>
    <row r="44" spans="1:31" s="10" customFormat="1" ht="16.5" hidden="1" x14ac:dyDescent="0.3">
      <c r="A44" s="44"/>
      <c r="B44" s="16"/>
      <c r="C44" s="27"/>
      <c r="D44" s="27"/>
      <c r="E44" s="15"/>
      <c r="F44" s="15"/>
      <c r="G44" s="1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3"/>
    </row>
    <row r="45" spans="1:31" s="10" customFormat="1" ht="16.5" hidden="1" x14ac:dyDescent="0.3">
      <c r="A45" s="17"/>
      <c r="B45" s="11"/>
      <c r="C45" s="12"/>
      <c r="D45" s="12"/>
      <c r="E45" s="12"/>
      <c r="F45" s="14"/>
      <c r="G45" s="14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3"/>
    </row>
    <row r="46" spans="1:31" s="10" customFormat="1" ht="16.5" x14ac:dyDescent="0.3">
      <c r="A46" s="29" t="s">
        <v>8</v>
      </c>
      <c r="B46" s="11"/>
      <c r="C46" s="12"/>
      <c r="D46" s="12"/>
      <c r="E46" s="12"/>
      <c r="F46" s="14"/>
      <c r="G46" s="14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3"/>
    </row>
    <row r="47" spans="1:31" s="10" customFormat="1" ht="16.5" x14ac:dyDescent="0.3">
      <c r="A47" s="15" t="s">
        <v>58</v>
      </c>
      <c r="B47" s="11"/>
      <c r="C47" s="12"/>
      <c r="D47" s="12"/>
      <c r="E47" s="13"/>
      <c r="F47" s="14"/>
      <c r="G47" s="14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3"/>
    </row>
    <row r="48" spans="1:31" s="10" customFormat="1" ht="16.5" hidden="1" x14ac:dyDescent="0.3">
      <c r="A48" s="31" t="s">
        <v>98</v>
      </c>
      <c r="B48" s="16" t="s">
        <v>104</v>
      </c>
      <c r="C48" s="15" t="s">
        <v>100</v>
      </c>
      <c r="D48" s="15" t="s">
        <v>31</v>
      </c>
      <c r="E48" s="15" t="s">
        <v>32</v>
      </c>
      <c r="F48" s="16">
        <v>17.207000000000001</v>
      </c>
      <c r="G48" s="74" t="s">
        <v>101</v>
      </c>
      <c r="H48" s="35"/>
      <c r="I48" s="35"/>
      <c r="J48" s="35"/>
      <c r="K48" s="35"/>
      <c r="L48" s="35"/>
      <c r="M48" s="35"/>
      <c r="N48" s="35">
        <f>30000-1</f>
        <v>29999</v>
      </c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3">
        <f>SUM(N48)</f>
        <v>29999</v>
      </c>
    </row>
    <row r="49" spans="1:30" s="10" customFormat="1" ht="16.5" hidden="1" x14ac:dyDescent="0.3">
      <c r="A49" s="31" t="s">
        <v>98</v>
      </c>
      <c r="B49" s="16" t="s">
        <v>66</v>
      </c>
      <c r="C49" s="15" t="s">
        <v>100</v>
      </c>
      <c r="D49" s="15" t="s">
        <v>31</v>
      </c>
      <c r="E49" s="15" t="s">
        <v>32</v>
      </c>
      <c r="F49" s="16">
        <v>17.207000000000001</v>
      </c>
      <c r="G49" s="74" t="s">
        <v>101</v>
      </c>
      <c r="H49" s="35"/>
      <c r="I49" s="35"/>
      <c r="J49" s="35"/>
      <c r="K49" s="35"/>
      <c r="L49" s="35"/>
      <c r="M49" s="35"/>
      <c r="N49" s="35">
        <v>1</v>
      </c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3">
        <f>SUM(N49)</f>
        <v>1</v>
      </c>
    </row>
    <row r="50" spans="1:30" s="10" customFormat="1" ht="16.5" hidden="1" x14ac:dyDescent="0.3">
      <c r="A50" s="38" t="s">
        <v>17</v>
      </c>
      <c r="B50" s="16" t="s">
        <v>64</v>
      </c>
      <c r="C50" s="15" t="s">
        <v>116</v>
      </c>
      <c r="D50" s="15" t="s">
        <v>31</v>
      </c>
      <c r="E50" s="15" t="s">
        <v>32</v>
      </c>
      <c r="F50" s="16">
        <v>17.207000000000001</v>
      </c>
      <c r="G50" s="48" t="s">
        <v>42</v>
      </c>
      <c r="H50" s="35"/>
      <c r="I50" s="35"/>
      <c r="J50" s="35"/>
      <c r="K50" s="35"/>
      <c r="L50" s="35"/>
      <c r="M50" s="35"/>
      <c r="N50" s="35"/>
      <c r="O50" s="35"/>
      <c r="P50" s="35"/>
      <c r="Q50" s="35">
        <f>702995-1</f>
        <v>702994</v>
      </c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3">
        <f>Q50</f>
        <v>702994</v>
      </c>
    </row>
    <row r="51" spans="1:30" s="18" customFormat="1" ht="16.5" hidden="1" x14ac:dyDescent="0.3">
      <c r="A51" s="38" t="s">
        <v>17</v>
      </c>
      <c r="B51" s="16" t="s">
        <v>66</v>
      </c>
      <c r="C51" s="15" t="s">
        <v>116</v>
      </c>
      <c r="D51" s="15" t="s">
        <v>31</v>
      </c>
      <c r="E51" s="15" t="s">
        <v>32</v>
      </c>
      <c r="F51" s="16">
        <v>17.207000000000001</v>
      </c>
      <c r="G51" s="48" t="s">
        <v>42</v>
      </c>
      <c r="H51" s="36"/>
      <c r="I51" s="36"/>
      <c r="J51" s="36"/>
      <c r="K51" s="36"/>
      <c r="L51" s="36"/>
      <c r="M51" s="36"/>
      <c r="N51" s="36"/>
      <c r="O51" s="36"/>
      <c r="P51" s="36"/>
      <c r="Q51" s="36">
        <v>1</v>
      </c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3">
        <f>Q51</f>
        <v>1</v>
      </c>
    </row>
    <row r="52" spans="1:30" s="18" customFormat="1" ht="16.5" hidden="1" x14ac:dyDescent="0.3">
      <c r="A52" s="19" t="s">
        <v>15</v>
      </c>
      <c r="B52" s="16" t="s">
        <v>64</v>
      </c>
      <c r="C52" s="15" t="s">
        <v>116</v>
      </c>
      <c r="D52" s="15" t="s">
        <v>31</v>
      </c>
      <c r="E52" s="15" t="s">
        <v>33</v>
      </c>
      <c r="F52" s="16" t="s">
        <v>13</v>
      </c>
      <c r="G52" s="48" t="s">
        <v>42</v>
      </c>
      <c r="H52" s="36"/>
      <c r="I52" s="36"/>
      <c r="J52" s="36"/>
      <c r="K52" s="36"/>
      <c r="L52" s="36"/>
      <c r="M52" s="36"/>
      <c r="N52" s="36"/>
      <c r="O52" s="36"/>
      <c r="P52" s="36"/>
      <c r="Q52" s="36">
        <f>61575-1</f>
        <v>61574</v>
      </c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3">
        <f t="shared" ref="AD52:AD53" si="1">Q52</f>
        <v>61574</v>
      </c>
    </row>
    <row r="53" spans="1:30" s="10" customFormat="1" ht="16.5" hidden="1" x14ac:dyDescent="0.3">
      <c r="A53" s="19" t="s">
        <v>15</v>
      </c>
      <c r="B53" s="16" t="s">
        <v>66</v>
      </c>
      <c r="C53" s="15" t="s">
        <v>116</v>
      </c>
      <c r="D53" s="15" t="s">
        <v>31</v>
      </c>
      <c r="E53" s="15" t="s">
        <v>33</v>
      </c>
      <c r="F53" s="16" t="s">
        <v>13</v>
      </c>
      <c r="G53" s="48" t="s">
        <v>42</v>
      </c>
      <c r="H53" s="36"/>
      <c r="I53" s="36"/>
      <c r="J53" s="36"/>
      <c r="K53" s="36"/>
      <c r="L53" s="36"/>
      <c r="M53" s="36"/>
      <c r="N53" s="36"/>
      <c r="O53" s="36"/>
      <c r="P53" s="36"/>
      <c r="Q53" s="36">
        <v>1</v>
      </c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3">
        <f t="shared" si="1"/>
        <v>1</v>
      </c>
    </row>
    <row r="54" spans="1:30" s="10" customFormat="1" ht="16.5" hidden="1" x14ac:dyDescent="0.3">
      <c r="A54" s="68" t="s">
        <v>53</v>
      </c>
      <c r="B54" s="16" t="s">
        <v>59</v>
      </c>
      <c r="C54" s="14" t="s">
        <v>54</v>
      </c>
      <c r="D54" s="14" t="s">
        <v>18</v>
      </c>
      <c r="E54" s="14" t="s">
        <v>19</v>
      </c>
      <c r="F54" s="14">
        <v>10.561</v>
      </c>
      <c r="G54" s="16"/>
      <c r="H54" s="36">
        <v>12401.920000000002</v>
      </c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3">
        <f>SUM(H54:I54)</f>
        <v>12401.920000000002</v>
      </c>
    </row>
    <row r="55" spans="1:30" s="10" customFormat="1" ht="16.5" hidden="1" x14ac:dyDescent="0.3">
      <c r="A55" s="68" t="s">
        <v>131</v>
      </c>
      <c r="B55" s="16" t="s">
        <v>64</v>
      </c>
      <c r="C55" s="75" t="s">
        <v>132</v>
      </c>
      <c r="D55" s="75" t="s">
        <v>133</v>
      </c>
      <c r="E55" s="15" t="s">
        <v>134</v>
      </c>
      <c r="F55" s="15" t="s">
        <v>14</v>
      </c>
      <c r="G55" s="1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>
        <v>17582.64</v>
      </c>
      <c r="U55" s="36"/>
      <c r="V55" s="36"/>
      <c r="W55" s="36"/>
      <c r="X55" s="36"/>
      <c r="Y55" s="36"/>
      <c r="Z55" s="36"/>
      <c r="AA55" s="36"/>
      <c r="AB55" s="36"/>
      <c r="AC55" s="36"/>
      <c r="AD55" s="33">
        <f>T55</f>
        <v>17582.64</v>
      </c>
    </row>
    <row r="56" spans="1:30" s="10" customFormat="1" ht="16.5" hidden="1" x14ac:dyDescent="0.3">
      <c r="A56" s="68" t="s">
        <v>138</v>
      </c>
      <c r="B56" s="16" t="s">
        <v>64</v>
      </c>
      <c r="C56" s="75" t="s">
        <v>139</v>
      </c>
      <c r="D56" s="75" t="s">
        <v>140</v>
      </c>
      <c r="E56" s="15" t="s">
        <v>141</v>
      </c>
      <c r="F56" s="15" t="s">
        <v>14</v>
      </c>
      <c r="G56" s="1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>
        <v>34001.33</v>
      </c>
      <c r="V56" s="36"/>
      <c r="W56" s="36"/>
      <c r="X56" s="36"/>
      <c r="Y56" s="36"/>
      <c r="Z56" s="36"/>
      <c r="AA56" s="36"/>
      <c r="AB56" s="36"/>
      <c r="AC56" s="36"/>
      <c r="AD56" s="33">
        <f>U56</f>
        <v>34001.33</v>
      </c>
    </row>
    <row r="57" spans="1:30" s="10" customFormat="1" ht="16.5" hidden="1" x14ac:dyDescent="0.3">
      <c r="A57" s="19" t="s">
        <v>142</v>
      </c>
      <c r="B57" s="16" t="s">
        <v>64</v>
      </c>
      <c r="C57" s="75" t="s">
        <v>139</v>
      </c>
      <c r="D57" s="75" t="s">
        <v>140</v>
      </c>
      <c r="E57" s="15" t="s">
        <v>141</v>
      </c>
      <c r="F57" s="15" t="s">
        <v>14</v>
      </c>
      <c r="G57" s="1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>
        <v>76750.896384686639</v>
      </c>
      <c r="V57" s="36"/>
      <c r="W57" s="36"/>
      <c r="X57" s="36"/>
      <c r="Y57" s="36"/>
      <c r="Z57" s="36"/>
      <c r="AA57" s="36"/>
      <c r="AB57" s="36"/>
      <c r="AC57" s="36"/>
      <c r="AD57" s="33">
        <f>U57</f>
        <v>76750.896384686639</v>
      </c>
    </row>
    <row r="58" spans="1:30" s="10" customFormat="1" ht="16.5" hidden="1" x14ac:dyDescent="0.3">
      <c r="A58" s="19" t="s">
        <v>147</v>
      </c>
      <c r="B58" s="73" t="s">
        <v>64</v>
      </c>
      <c r="C58" s="45" t="s">
        <v>148</v>
      </c>
      <c r="D58" s="45" t="s">
        <v>149</v>
      </c>
      <c r="E58" s="45" t="s">
        <v>150</v>
      </c>
      <c r="F58" s="15"/>
      <c r="G58" s="1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>
        <f>135309-1</f>
        <v>135308</v>
      </c>
      <c r="X58" s="36"/>
      <c r="Y58" s="36"/>
      <c r="Z58" s="36"/>
      <c r="AA58" s="36">
        <v>22500</v>
      </c>
      <c r="AB58" s="36"/>
      <c r="AC58" s="36"/>
      <c r="AD58" s="33">
        <f>SUM(W58:AA58)</f>
        <v>157808</v>
      </c>
    </row>
    <row r="59" spans="1:30" s="10" customFormat="1" ht="16.5" hidden="1" x14ac:dyDescent="0.3">
      <c r="A59" s="19" t="s">
        <v>147</v>
      </c>
      <c r="B59" s="16" t="s">
        <v>66</v>
      </c>
      <c r="C59" s="45" t="s">
        <v>148</v>
      </c>
      <c r="D59" s="45" t="s">
        <v>149</v>
      </c>
      <c r="E59" s="45" t="s">
        <v>150</v>
      </c>
      <c r="F59" s="15"/>
      <c r="G59" s="1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>
        <v>1</v>
      </c>
      <c r="X59" s="36"/>
      <c r="Y59" s="36"/>
      <c r="Z59" s="36"/>
      <c r="AA59" s="36"/>
      <c r="AB59" s="36"/>
      <c r="AC59" s="36"/>
      <c r="AD59" s="33">
        <f>W59</f>
        <v>1</v>
      </c>
    </row>
    <row r="60" spans="1:30" s="10" customFormat="1" ht="16.5" hidden="1" x14ac:dyDescent="0.3">
      <c r="A60" s="78" t="s">
        <v>154</v>
      </c>
      <c r="B60" s="73" t="s">
        <v>64</v>
      </c>
      <c r="C60" s="76" t="s">
        <v>155</v>
      </c>
      <c r="D60" s="76" t="s">
        <v>156</v>
      </c>
      <c r="E60" s="77" t="s">
        <v>157</v>
      </c>
      <c r="F60" s="15" t="s">
        <v>14</v>
      </c>
      <c r="G60" s="1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>
        <v>10536.46</v>
      </c>
      <c r="Y60" s="36"/>
      <c r="Z60" s="36"/>
      <c r="AA60" s="36"/>
      <c r="AB60" s="36"/>
      <c r="AC60" s="36"/>
      <c r="AD60" s="33">
        <f>X60</f>
        <v>10536.46</v>
      </c>
    </row>
    <row r="61" spans="1:30" s="10" customFormat="1" ht="16.5" hidden="1" x14ac:dyDescent="0.3">
      <c r="A61" s="79" t="s">
        <v>158</v>
      </c>
      <c r="B61" s="73" t="s">
        <v>64</v>
      </c>
      <c r="C61" s="76" t="s">
        <v>159</v>
      </c>
      <c r="D61" s="76" t="s">
        <v>160</v>
      </c>
      <c r="E61" s="77" t="s">
        <v>161</v>
      </c>
      <c r="F61" s="15" t="s">
        <v>14</v>
      </c>
      <c r="G61" s="1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>
        <v>7902.34</v>
      </c>
      <c r="Y61" s="36"/>
      <c r="Z61" s="36"/>
      <c r="AA61" s="36"/>
      <c r="AB61" s="36"/>
      <c r="AC61" s="36"/>
      <c r="AD61" s="33">
        <f>X61</f>
        <v>7902.34</v>
      </c>
    </row>
    <row r="62" spans="1:30" s="10" customFormat="1" ht="16.5" hidden="1" x14ac:dyDescent="0.3">
      <c r="A62" s="19" t="s">
        <v>165</v>
      </c>
      <c r="B62" s="73" t="s">
        <v>64</v>
      </c>
      <c r="C62" s="76" t="s">
        <v>166</v>
      </c>
      <c r="D62" s="80" t="s">
        <v>167</v>
      </c>
      <c r="E62" s="15" t="s">
        <v>168</v>
      </c>
      <c r="F62" s="15" t="s">
        <v>14</v>
      </c>
      <c r="G62" s="1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>
        <v>7475</v>
      </c>
      <c r="Z62" s="36"/>
      <c r="AA62" s="36"/>
      <c r="AB62" s="36"/>
      <c r="AC62" s="36"/>
      <c r="AD62" s="33">
        <f>Y62</f>
        <v>7475</v>
      </c>
    </row>
    <row r="63" spans="1:30" s="10" customFormat="1" ht="16.5" hidden="1" x14ac:dyDescent="0.3">
      <c r="A63" s="19" t="s">
        <v>170</v>
      </c>
      <c r="B63" s="73" t="s">
        <v>64</v>
      </c>
      <c r="C63" s="81" t="s">
        <v>171</v>
      </c>
      <c r="D63" s="81" t="s">
        <v>172</v>
      </c>
      <c r="E63" s="82" t="s">
        <v>173</v>
      </c>
      <c r="F63" s="15" t="s">
        <v>14</v>
      </c>
      <c r="G63" s="1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>
        <v>2761.34</v>
      </c>
      <c r="AA63" s="36"/>
      <c r="AB63" s="36"/>
      <c r="AC63" s="36"/>
      <c r="AD63" s="33">
        <f>Z63</f>
        <v>2761.34</v>
      </c>
    </row>
    <row r="64" spans="1:30" s="10" customFormat="1" ht="16.5" x14ac:dyDescent="0.3">
      <c r="A64" s="19" t="s">
        <v>181</v>
      </c>
      <c r="B64" s="73" t="s">
        <v>64</v>
      </c>
      <c r="C64" s="83" t="s">
        <v>182</v>
      </c>
      <c r="D64" s="84" t="s">
        <v>183</v>
      </c>
      <c r="E64" s="77" t="s">
        <v>184</v>
      </c>
      <c r="F64" s="15" t="s">
        <v>14</v>
      </c>
      <c r="G64" s="1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>
        <v>430.44</v>
      </c>
      <c r="AD64" s="33">
        <f>AC64</f>
        <v>430.44</v>
      </c>
    </row>
    <row r="65" spans="1:30" s="10" customFormat="1" ht="16.5" x14ac:dyDescent="0.3">
      <c r="A65" s="79"/>
      <c r="B65" s="73"/>
      <c r="C65" s="76"/>
      <c r="D65" s="76"/>
      <c r="E65" s="77"/>
      <c r="F65" s="15"/>
      <c r="G65" s="1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3"/>
    </row>
    <row r="66" spans="1:30" s="10" customFormat="1" ht="16.5" x14ac:dyDescent="0.3">
      <c r="A66" s="17"/>
      <c r="B66" s="17"/>
      <c r="C66" s="17"/>
      <c r="D66" s="14"/>
      <c r="E66" s="14"/>
      <c r="F66" s="14"/>
      <c r="G66" s="14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3">
        <f>SUM(H66:H66)</f>
        <v>0</v>
      </c>
    </row>
    <row r="67" spans="1:30" s="10" customFormat="1" ht="16.5" x14ac:dyDescent="0.3">
      <c r="A67" s="19" t="s">
        <v>0</v>
      </c>
      <c r="B67" s="19"/>
      <c r="C67" s="21"/>
      <c r="D67" s="21"/>
      <c r="E67" s="21"/>
      <c r="F67" s="21"/>
      <c r="G67" s="21"/>
      <c r="H67" s="35">
        <f>SUM(H6:H66)</f>
        <v>12401.920000000002</v>
      </c>
      <c r="I67" s="35">
        <f>SUM(I8:I66)</f>
        <v>2240334</v>
      </c>
      <c r="J67" s="35">
        <f>SUM(J7:J21)</f>
        <v>214673</v>
      </c>
      <c r="K67" s="35">
        <f>SUM(K41:K44)</f>
        <v>661143.52627173299</v>
      </c>
      <c r="L67" s="35">
        <f>SUM(L29:L30)</f>
        <v>27014</v>
      </c>
      <c r="M67" s="35">
        <f>SUM(M24:M27)</f>
        <v>95000</v>
      </c>
      <c r="N67" s="35">
        <f>SUM(N20:N66)</f>
        <v>100000</v>
      </c>
      <c r="O67" s="35">
        <f>SUM(O10:O11)</f>
        <v>379095</v>
      </c>
      <c r="P67" s="35">
        <f>SUM(P26:P27)</f>
        <v>641301</v>
      </c>
      <c r="Q67" s="35">
        <f>SUM(Q47:Q53)</f>
        <v>764570</v>
      </c>
      <c r="R67" s="35">
        <f>SUM(R7:R19)</f>
        <v>2329200</v>
      </c>
      <c r="S67" s="35">
        <f>SUM(S15:S19)</f>
        <v>45000</v>
      </c>
      <c r="T67" s="35">
        <f>SUM(T55:T57)</f>
        <v>17582.64</v>
      </c>
      <c r="U67" s="35">
        <f>SUM(U47:U57)</f>
        <v>110752.22638468664</v>
      </c>
      <c r="V67" s="35">
        <f>SUM(V41:V43)</f>
        <v>181500</v>
      </c>
      <c r="W67" s="35">
        <f>SUM(W46:W66)</f>
        <v>135309</v>
      </c>
      <c r="X67" s="35">
        <f>SUM(X58:X66)</f>
        <v>18438.8</v>
      </c>
      <c r="Y67" s="35">
        <f>SUM(Y61:Y65)</f>
        <v>7475</v>
      </c>
      <c r="Z67" s="35">
        <f>SUM(Z47:Z65)</f>
        <v>2761.34</v>
      </c>
      <c r="AA67" s="35">
        <f>SUM(AA46:AA65)</f>
        <v>22500</v>
      </c>
      <c r="AB67" s="35">
        <f>SUM(AB42:AB45)</f>
        <v>54193.753464673915</v>
      </c>
      <c r="AC67" s="35">
        <f>SUM(AC47:AC65)</f>
        <v>430.44</v>
      </c>
      <c r="AD67" s="33"/>
    </row>
    <row r="68" spans="1:30" s="10" customFormat="1" ht="16.5" x14ac:dyDescent="0.3">
      <c r="A68" s="22"/>
      <c r="B68" s="22"/>
      <c r="C68" s="23"/>
      <c r="D68" s="23"/>
      <c r="E68" s="23"/>
      <c r="F68" s="23"/>
      <c r="G68" s="23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5"/>
    </row>
    <row r="69" spans="1:30" s="10" customFormat="1" ht="16.5" x14ac:dyDescent="0.3">
      <c r="A69" s="18" t="s">
        <v>9</v>
      </c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</row>
    <row r="70" spans="1:30" s="10" customFormat="1" ht="16.5" hidden="1" x14ac:dyDescent="0.3">
      <c r="A70" s="18" t="s">
        <v>60</v>
      </c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</row>
    <row r="71" spans="1:30" s="10" customFormat="1" ht="16.5" hidden="1" x14ac:dyDescent="0.3">
      <c r="A71" s="22" t="s">
        <v>61</v>
      </c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</row>
    <row r="72" spans="1:30" ht="15" hidden="1" x14ac:dyDescent="0.25">
      <c r="A72" s="18" t="s">
        <v>67</v>
      </c>
    </row>
    <row r="73" spans="1:30" ht="15" hidden="1" x14ac:dyDescent="0.25">
      <c r="A73" s="22" t="s">
        <v>68</v>
      </c>
    </row>
    <row r="74" spans="1:30" ht="15" hidden="1" x14ac:dyDescent="0.25">
      <c r="A74" s="18" t="s">
        <v>67</v>
      </c>
    </row>
    <row r="75" spans="1:30" ht="15" hidden="1" x14ac:dyDescent="0.25">
      <c r="A75" s="22" t="s">
        <v>68</v>
      </c>
    </row>
    <row r="76" spans="1:30" ht="15" hidden="1" x14ac:dyDescent="0.25">
      <c r="A76" s="18" t="s">
        <v>70</v>
      </c>
    </row>
    <row r="77" spans="1:30" ht="15" hidden="1" x14ac:dyDescent="0.25">
      <c r="A77" s="22" t="s">
        <v>71</v>
      </c>
    </row>
    <row r="78" spans="1:30" ht="15" hidden="1" x14ac:dyDescent="0.25">
      <c r="A78" s="18" t="s">
        <v>81</v>
      </c>
    </row>
    <row r="79" spans="1:30" ht="15" hidden="1" x14ac:dyDescent="0.25">
      <c r="A79" s="22" t="s">
        <v>82</v>
      </c>
    </row>
    <row r="80" spans="1:30" ht="15" hidden="1" x14ac:dyDescent="0.25">
      <c r="A80" s="18" t="s">
        <v>83</v>
      </c>
    </row>
    <row r="81" spans="1:2" ht="15" hidden="1" x14ac:dyDescent="0.25">
      <c r="A81" s="22" t="s">
        <v>84</v>
      </c>
    </row>
    <row r="82" spans="1:2" ht="15" hidden="1" x14ac:dyDescent="0.25">
      <c r="A82" s="18" t="s">
        <v>91</v>
      </c>
    </row>
    <row r="83" spans="1:2" ht="15" hidden="1" x14ac:dyDescent="0.25">
      <c r="A83" s="18" t="s">
        <v>92</v>
      </c>
    </row>
    <row r="84" spans="1:2" ht="15" hidden="1" x14ac:dyDescent="0.25">
      <c r="A84" s="18" t="s">
        <v>103</v>
      </c>
    </row>
    <row r="85" spans="1:2" ht="15" hidden="1" x14ac:dyDescent="0.25">
      <c r="A85" s="22" t="s">
        <v>102</v>
      </c>
    </row>
    <row r="86" spans="1:2" ht="15" hidden="1" x14ac:dyDescent="0.25">
      <c r="A86" s="18" t="s">
        <v>109</v>
      </c>
    </row>
    <row r="87" spans="1:2" ht="15" hidden="1" x14ac:dyDescent="0.25">
      <c r="A87" s="22" t="s">
        <v>108</v>
      </c>
    </row>
    <row r="88" spans="1:2" ht="15" hidden="1" x14ac:dyDescent="0.25">
      <c r="A88" s="18" t="s">
        <v>110</v>
      </c>
    </row>
    <row r="89" spans="1:2" ht="15" hidden="1" x14ac:dyDescent="0.25">
      <c r="A89" s="22" t="s">
        <v>111</v>
      </c>
    </row>
    <row r="90" spans="1:2" ht="15" hidden="1" x14ac:dyDescent="0.25">
      <c r="A90" s="18" t="s">
        <v>117</v>
      </c>
      <c r="B90" s="18"/>
    </row>
    <row r="91" spans="1:2" ht="15" hidden="1" x14ac:dyDescent="0.25">
      <c r="A91" s="22" t="s">
        <v>118</v>
      </c>
    </row>
    <row r="92" spans="1:2" ht="15" hidden="1" x14ac:dyDescent="0.25">
      <c r="A92" s="18" t="s">
        <v>120</v>
      </c>
    </row>
    <row r="93" spans="1:2" ht="15" hidden="1" x14ac:dyDescent="0.25">
      <c r="A93" s="22" t="s">
        <v>121</v>
      </c>
    </row>
    <row r="94" spans="1:2" ht="15" hidden="1" x14ac:dyDescent="0.25">
      <c r="A94" s="18" t="s">
        <v>127</v>
      </c>
    </row>
    <row r="95" spans="1:2" ht="15" hidden="1" x14ac:dyDescent="0.25">
      <c r="A95" s="22" t="s">
        <v>126</v>
      </c>
    </row>
    <row r="96" spans="1:2" ht="15" hidden="1" x14ac:dyDescent="0.25">
      <c r="A96" s="18" t="s">
        <v>129</v>
      </c>
    </row>
    <row r="97" spans="1:1" ht="15" hidden="1" x14ac:dyDescent="0.25">
      <c r="A97" s="22" t="s">
        <v>128</v>
      </c>
    </row>
    <row r="98" spans="1:1" ht="15" hidden="1" x14ac:dyDescent="0.25">
      <c r="A98" s="18" t="s">
        <v>137</v>
      </c>
    </row>
    <row r="99" spans="1:1" ht="15" hidden="1" x14ac:dyDescent="0.25">
      <c r="A99" s="22" t="s">
        <v>136</v>
      </c>
    </row>
    <row r="100" spans="1:1" ht="15" hidden="1" x14ac:dyDescent="0.25">
      <c r="A100" s="18" t="s">
        <v>145</v>
      </c>
    </row>
    <row r="101" spans="1:1" ht="15" hidden="1" x14ac:dyDescent="0.25">
      <c r="A101" s="22" t="s">
        <v>144</v>
      </c>
    </row>
    <row r="102" spans="1:1" ht="15" hidden="1" x14ac:dyDescent="0.25">
      <c r="A102" s="18" t="s">
        <v>152</v>
      </c>
    </row>
    <row r="103" spans="1:1" ht="15" hidden="1" x14ac:dyDescent="0.25">
      <c r="A103" s="22" t="s">
        <v>151</v>
      </c>
    </row>
    <row r="104" spans="1:1" ht="15" hidden="1" x14ac:dyDescent="0.25">
      <c r="A104" s="18" t="s">
        <v>162</v>
      </c>
    </row>
    <row r="105" spans="1:1" ht="15" hidden="1" x14ac:dyDescent="0.25">
      <c r="A105" s="22" t="s">
        <v>128</v>
      </c>
    </row>
    <row r="106" spans="1:1" ht="15" hidden="1" x14ac:dyDescent="0.25">
      <c r="A106" s="18" t="s">
        <v>163</v>
      </c>
    </row>
    <row r="107" spans="1:1" ht="15" hidden="1" x14ac:dyDescent="0.25">
      <c r="A107" s="22" t="s">
        <v>128</v>
      </c>
    </row>
    <row r="108" spans="1:1" ht="15" hidden="1" x14ac:dyDescent="0.25">
      <c r="A108" s="18" t="s">
        <v>174</v>
      </c>
    </row>
    <row r="109" spans="1:1" ht="15" hidden="1" x14ac:dyDescent="0.25">
      <c r="A109" s="22" t="s">
        <v>128</v>
      </c>
    </row>
    <row r="110" spans="1:1" ht="15" hidden="1" x14ac:dyDescent="0.25">
      <c r="A110" s="18" t="s">
        <v>176</v>
      </c>
    </row>
    <row r="111" spans="1:1" ht="15" hidden="1" x14ac:dyDescent="0.25">
      <c r="A111" s="22" t="s">
        <v>175</v>
      </c>
    </row>
    <row r="112" spans="1:1" ht="15" hidden="1" x14ac:dyDescent="0.25">
      <c r="A112" s="18" t="s">
        <v>178</v>
      </c>
    </row>
    <row r="113" spans="1:1" ht="15" hidden="1" x14ac:dyDescent="0.25">
      <c r="A113" s="22" t="s">
        <v>144</v>
      </c>
    </row>
    <row r="114" spans="1:1" ht="15" x14ac:dyDescent="0.25">
      <c r="A114" s="18" t="s">
        <v>185</v>
      </c>
    </row>
    <row r="115" spans="1:1" ht="15" x14ac:dyDescent="0.25">
      <c r="A115" s="22" t="s">
        <v>128</v>
      </c>
    </row>
    <row r="120" spans="1:1" ht="16.5" x14ac:dyDescent="0.3">
      <c r="A120" s="10" t="s">
        <v>49</v>
      </c>
    </row>
    <row r="121" spans="1:1" ht="16.5" x14ac:dyDescent="0.3">
      <c r="A121" s="67" t="s">
        <v>52</v>
      </c>
    </row>
    <row r="122" spans="1:1" ht="16.5" x14ac:dyDescent="0.3">
      <c r="A122" s="10" t="s">
        <v>50</v>
      </c>
    </row>
    <row r="123" spans="1:1" ht="16.5" x14ac:dyDescent="0.3">
      <c r="A123" s="67" t="s">
        <v>51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0"/>
  <sheetViews>
    <sheetView showGridLines="0" workbookViewId="0"/>
  </sheetViews>
  <sheetFormatPr defaultRowHeight="12.75" x14ac:dyDescent="0.2"/>
  <cols>
    <col min="1" max="1" width="0.7109375" customWidth="1"/>
    <col min="2" max="2" width="41" customWidth="1"/>
    <col min="3" max="3" width="1" customWidth="1"/>
    <col min="4" max="4" width="3.5703125" customWidth="1"/>
    <col min="5" max="6" width="10.28515625" customWidth="1"/>
  </cols>
  <sheetData>
    <row r="1" spans="2:6" ht="25.5" x14ac:dyDescent="0.2">
      <c r="B1" s="49" t="s">
        <v>20</v>
      </c>
      <c r="C1" s="49"/>
      <c r="D1" s="53"/>
      <c r="E1" s="53"/>
      <c r="F1" s="53"/>
    </row>
    <row r="2" spans="2:6" x14ac:dyDescent="0.2">
      <c r="B2" s="49" t="s">
        <v>21</v>
      </c>
      <c r="C2" s="49"/>
      <c r="D2" s="53"/>
      <c r="E2" s="53"/>
      <c r="F2" s="53"/>
    </row>
    <row r="3" spans="2:6" x14ac:dyDescent="0.2">
      <c r="B3" s="50"/>
      <c r="C3" s="50"/>
      <c r="D3" s="54"/>
      <c r="E3" s="54"/>
      <c r="F3" s="54"/>
    </row>
    <row r="4" spans="2:6" ht="38.25" x14ac:dyDescent="0.2">
      <c r="B4" s="50" t="s">
        <v>22</v>
      </c>
      <c r="C4" s="50"/>
      <c r="D4" s="54"/>
      <c r="E4" s="54"/>
      <c r="F4" s="54"/>
    </row>
    <row r="5" spans="2:6" x14ac:dyDescent="0.2">
      <c r="B5" s="50"/>
      <c r="C5" s="50"/>
      <c r="D5" s="54"/>
      <c r="E5" s="54"/>
      <c r="F5" s="54"/>
    </row>
    <row r="6" spans="2:6" ht="38.25" x14ac:dyDescent="0.2">
      <c r="B6" s="49" t="s">
        <v>23</v>
      </c>
      <c r="C6" s="49"/>
      <c r="D6" s="53"/>
      <c r="E6" s="53" t="s">
        <v>24</v>
      </c>
      <c r="F6" s="53" t="s">
        <v>25</v>
      </c>
    </row>
    <row r="7" spans="2:6" ht="13.5" thickBot="1" x14ac:dyDescent="0.25">
      <c r="B7" s="50"/>
      <c r="C7" s="50"/>
      <c r="D7" s="54"/>
      <c r="E7" s="54"/>
      <c r="F7" s="54"/>
    </row>
    <row r="8" spans="2:6" ht="51.75" thickBot="1" x14ac:dyDescent="0.25">
      <c r="B8" s="51" t="s">
        <v>26</v>
      </c>
      <c r="C8" s="52"/>
      <c r="D8" s="55"/>
      <c r="E8" s="55">
        <v>1</v>
      </c>
      <c r="F8" s="56" t="s">
        <v>27</v>
      </c>
    </row>
    <row r="9" spans="2:6" x14ac:dyDescent="0.2">
      <c r="B9" s="50"/>
      <c r="C9" s="50"/>
      <c r="D9" s="54"/>
      <c r="E9" s="54"/>
      <c r="F9" s="54"/>
    </row>
    <row r="10" spans="2:6" x14ac:dyDescent="0.2">
      <c r="B10" s="50"/>
      <c r="C10" s="50"/>
      <c r="D10" s="54"/>
      <c r="E10" s="54"/>
      <c r="F10" s="5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2A988B-A2E4-4223-9CC0-F232F59E9C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B08E61-9208-49B1-8FDC-E96F99C2BD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FAD439-7FB5-466C-8747-97E42FBA67C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HAMPDEN</vt:lpstr>
      <vt:lpstr>Sheet1</vt:lpstr>
      <vt:lpstr>HAMPDEN!Print_Area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2019-01-09T17:05:16Z</cp:lastPrinted>
  <dcterms:created xsi:type="dcterms:W3CDTF">2000-04-13T13:33:42Z</dcterms:created>
  <dcterms:modified xsi:type="dcterms:W3CDTF">2024-05-07T14:34:26Z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0x01010019E1CDE7E68C5A479A527F2656C342CA</vt:lpwstr>
  </property>
</Properties>
</file>