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3F7B22F5-7193-430E-8B56-858F05037028}" xr6:coauthVersionLast="47" xr6:coauthVersionMax="47" xr10:uidLastSave="{00000000-0000-0000-0000-000000000000}"/>
  <bookViews>
    <workbookView xWindow="1305" yWindow="2865" windowWidth="21600" windowHeight="11385" xr2:uid="{00000000-000D-0000-FFFF-FFFF00000000}"/>
  </bookViews>
  <sheets>
    <sheet name="CAPE" sheetId="2" r:id="rId1"/>
  </sheets>
  <definedNames>
    <definedName name="_xlnm.Print_Area" localSheetId="0">CAPE!$A$1:$H$60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52" i="2" l="1"/>
  <c r="S51" i="2"/>
  <c r="R59" i="2"/>
  <c r="S50" i="2"/>
  <c r="Q59" i="2"/>
  <c r="P16" i="2" l="1"/>
  <c r="P14" i="2"/>
  <c r="S14" i="2" s="1"/>
  <c r="S15" i="2"/>
  <c r="S17" i="2"/>
  <c r="O43" i="2"/>
  <c r="S43" i="2" s="1"/>
  <c r="O45" i="2"/>
  <c r="S44" i="2"/>
  <c r="S46" i="2"/>
  <c r="N59" i="2"/>
  <c r="S37" i="2"/>
  <c r="S11" i="2"/>
  <c r="M10" i="2"/>
  <c r="S10" i="2" s="1"/>
  <c r="L59" i="2"/>
  <c r="S55" i="2"/>
  <c r="K30" i="2"/>
  <c r="S30" i="2" s="1"/>
  <c r="S31" i="2"/>
  <c r="J12" i="2"/>
  <c r="S12" i="2" s="1"/>
  <c r="S13" i="2"/>
  <c r="S9" i="2"/>
  <c r="I8" i="2"/>
  <c r="I59" i="2" s="1"/>
  <c r="S48" i="2"/>
  <c r="H59" i="2"/>
  <c r="O59" i="2" l="1"/>
  <c r="P59" i="2"/>
  <c r="S16" i="2"/>
  <c r="S45" i="2"/>
  <c r="M59" i="2"/>
  <c r="K59" i="2"/>
  <c r="J59" i="2"/>
  <c r="S8" i="2"/>
</calcChain>
</file>

<file path=xl/sharedStrings.xml><?xml version="1.0" encoding="utf-8"?>
<sst xmlns="http://schemas.openxmlformats.org/spreadsheetml/2006/main" count="188" uniqueCount="112">
  <si>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</si>
  <si>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</si>
  <si>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</si>
  <si>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</si>
  <si>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</si>
  <si>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</si>
  <si>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</si>
  <si>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</si>
  <si>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</si>
  <si>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</si>
  <si>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</si>
  <si>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CAPE  JTEC</t>
  </si>
  <si>
    <t>DVOP</t>
  </si>
  <si>
    <t>4400-3067</t>
  </si>
  <si>
    <t>K103</t>
  </si>
  <si>
    <t xml:space="preserve"> DESCRIPTION:</t>
  </si>
  <si>
    <t>7003-1631</t>
  </si>
  <si>
    <t>7003-1778</t>
  </si>
  <si>
    <t>7003-1630</t>
  </si>
  <si>
    <t>7002-6626</t>
  </si>
  <si>
    <t>K105</t>
  </si>
  <si>
    <t>K107</t>
  </si>
  <si>
    <t>7003-0803</t>
  </si>
  <si>
    <t>K284</t>
  </si>
  <si>
    <t>N/A</t>
  </si>
  <si>
    <t>FAIN #</t>
  </si>
  <si>
    <t>AA-38535-22-55-A-25</t>
  </si>
  <si>
    <t>TA38685-22-55-A-25</t>
  </si>
  <si>
    <t>CT EOL 23CCJTECTRADE</t>
  </si>
  <si>
    <t>ES38736-22-55-A-25</t>
  </si>
  <si>
    <t>DV35786-21-55-5-25</t>
  </si>
  <si>
    <t>K102</t>
  </si>
  <si>
    <t>VENDOR CODE</t>
  </si>
  <si>
    <t>UEI #</t>
  </si>
  <si>
    <t>EV7BME4L6TJ7</t>
  </si>
  <si>
    <t>VC6000169120</t>
  </si>
  <si>
    <t>WPP SNAP EXPANSION</t>
  </si>
  <si>
    <t>FY20233067</t>
  </si>
  <si>
    <t>UI-35950-21-60-A-25</t>
  </si>
  <si>
    <t>CT EOL 24CCJTECWP</t>
  </si>
  <si>
    <t>INITIAL AWARD FY24 MAY 31, 2023</t>
  </si>
  <si>
    <t>TO ADD WPP SNAP EXPANSION FUNDS</t>
  </si>
  <si>
    <t>INITIAL AWARD FY24</t>
  </si>
  <si>
    <t>BUDGET #1 FY24</t>
  </si>
  <si>
    <t>JULY 1, 2023-SEPT. 30, 2023</t>
  </si>
  <si>
    <t>CT EOL 24CCJTECWIA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</si>
  <si>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</si>
  <si>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</si>
  <si>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</si>
  <si>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</si>
  <si>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</si>
  <si>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</si>
  <si>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</si>
  <si>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DISLOCATED WORKER</t>
  </si>
  <si>
    <t>FWIADWK24A</t>
  </si>
  <si>
    <t>BUDGET #2 FY24 AUGUST 2, 2023</t>
  </si>
  <si>
    <t>TO ADD FY24 DISLOCATED WORKER FUNDS</t>
  </si>
  <si>
    <t>CT EOL 24CCJTECNEGREA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</si>
  <si>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</si>
  <si>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</si>
  <si>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</si>
  <si>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</si>
  <si>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</si>
  <si>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</si>
  <si>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</si>
  <si>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</t>
  </si>
  <si>
    <t>BUDGET #4 FY24</t>
  </si>
  <si>
    <t>BUDGET #4 FY24 AUGUST 31, 2023</t>
  </si>
  <si>
    <t>TO ADD FY24 VETS FUNDS</t>
  </si>
  <si>
    <t>CT EOL 24CCJTECVETSUI</t>
  </si>
  <si>
    <t>JULY 1,2023-JUNE 30, 2024</t>
  </si>
  <si>
    <t>FVETS2023</t>
  </si>
  <si>
    <t>7002-6628</t>
  </si>
  <si>
    <t>K109</t>
  </si>
  <si>
    <t>BUDGET #5 FY24</t>
  </si>
  <si>
    <t>TO ADD FY24 ADULT FUNDS</t>
  </si>
  <si>
    <t>ADULT</t>
  </si>
  <si>
    <t>FWIAADT24A</t>
  </si>
  <si>
    <t>BUDGET #5 FY24 SEPTEMBER 26, 2023</t>
  </si>
  <si>
    <t>CT EOL 24CCJTECSOSWTF</t>
  </si>
  <si>
    <t>TO ADD FY24 SOS FUNDS</t>
  </si>
  <si>
    <t>BUDGET #6 FY24 SEPTEMBER 27, 2023</t>
  </si>
  <si>
    <t>STATE ONE STOP</t>
  </si>
  <si>
    <t>STOSCC2024</t>
  </si>
  <si>
    <t>BUDGET #6 FY24</t>
  </si>
  <si>
    <t>BUDGET #7 FY24</t>
  </si>
  <si>
    <t>WP 90%</t>
  </si>
  <si>
    <t>FES2024</t>
  </si>
  <si>
    <t>WP 10%</t>
  </si>
  <si>
    <t>17.207</t>
  </si>
  <si>
    <t>TO ADD WP FUNDS</t>
  </si>
  <si>
    <t>BUDGET #7 FY24 DEC 1, 2023</t>
  </si>
  <si>
    <t>BUDGET #8 FY24</t>
  </si>
  <si>
    <t>TO ADD WIOA FUNDS</t>
  </si>
  <si>
    <t>BUDGET #8 FY24 DEC 6, 2023</t>
  </si>
  <si>
    <t>FWIAADT24B</t>
  </si>
  <si>
    <t>FWIADWK24B</t>
  </si>
  <si>
    <t>BUDGET #9 FY24</t>
  </si>
  <si>
    <t>MRC</t>
  </si>
  <si>
    <t>F100VR0023</t>
  </si>
  <si>
    <t>4120-0020</t>
  </si>
  <si>
    <t>K133</t>
  </si>
  <si>
    <t>TO ADD PARTNER FUNDS</t>
  </si>
  <si>
    <t>BUDGET #9 FY24  JANUARY 24, 2024</t>
  </si>
  <si>
    <t>DTA WPP  (JULY 1, 2023-JAN. 1, 2024)-settlement</t>
  </si>
  <si>
    <t>SPSS2024</t>
  </si>
  <si>
    <t>4400-1979</t>
  </si>
  <si>
    <t>K227</t>
  </si>
  <si>
    <t>DTA WPP  (JAN. 2, 2024-JUNE 30, 2024)</t>
  </si>
  <si>
    <t>TO ADD DTA WPP FUNDS</t>
  </si>
  <si>
    <t>BUDGET #10 FY24  FEB. 27, 2024</t>
  </si>
  <si>
    <t>BUDGET #10 FY24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</si>
</sst>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8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3" xfId="0" quotePrefix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4" fontId="8" fillId="0" borderId="4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0" fontId="8" fillId="0" borderId="1" xfId="0" applyFont="1" applyBorder="1" applyAlignment="1">
      <alignment horizontal="center" vertical="top" readingOrder="1"/>
    </xf>
    <xf numFmtId="0" fontId="9" fillId="0" borderId="1" xfId="0" applyFont="1" applyBorder="1" applyAlignment="1">
      <alignment horizontal="left"/>
    </xf>
    <xf numFmtId="44" fontId="8" fillId="0" borderId="1" xfId="1" applyFont="1" applyFill="1" applyBorder="1"/>
    <xf numFmtId="0" fontId="7" fillId="0" borderId="7" xfId="0" applyFont="1" applyBorder="1"/>
    <xf numFmtId="0" fontId="7" fillId="0" borderId="7" xfId="0" quotePrefix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44" fontId="7" fillId="0" borderId="0" xfId="0" applyNumberFormat="1" applyFont="1"/>
    <xf numFmtId="0" fontId="13" fillId="0" borderId="1" xfId="0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8" fillId="0" borderId="1" xfId="0" applyFont="1" applyBorder="1"/>
    <xf numFmtId="44" fontId="8" fillId="0" borderId="7" xfId="1" applyFont="1" applyFill="1" applyBorder="1" applyAlignment="1">
      <alignment horizontal="center" wrapText="1"/>
    </xf>
    <xf numFmtId="0" fontId="4" fillId="0" borderId="0" xfId="0" applyFont="1"/>
    <xf numFmtId="0" fontId="7" fillId="0" borderId="4" xfId="0" applyFont="1" applyBorder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7" fillId="2" borderId="10" xfId="0" applyFont="1" applyFill="1" applyBorder="1" applyAlignment="1">
      <alignment horizontal="center" vertical="center" wrapText="1"/>
    </xf>
    <xf numFmtId="37" fontId="8" fillId="0" borderId="1" xfId="2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1" xfId="0" applyFont="1" applyBorder="1"/>
    <xf numFmtId="0" fontId="6" fillId="0" borderId="1" xfId="0" applyFont="1" applyBorder="1" applyAlignment="1">
      <alignment horizontal="center"/>
    </xf>
    <xf numFmtId="0" fontId="18" fillId="0" borderId="11" xfId="0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44" fontId="8" fillId="0" borderId="1" xfId="1" applyFont="1" applyBorder="1" applyAlignment="1">
      <alignment horizontal="center"/>
    </xf>
    <xf numFmtId="44" fontId="8" fillId="0" borderId="1" xfId="1" applyFont="1" applyBorder="1"/>
    <xf numFmtId="0" fontId="8" fillId="0" borderId="1" xfId="0" quotePrefix="1" applyFont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14" fillId="0" borderId="7" xfId="0" applyFont="1" applyBorder="1"/>
    <xf numFmtId="0" fontId="6" fillId="0" borderId="7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4"/>
  <sheetViews>
    <sheetView tabSelected="1" topLeftCell="A5" zoomScale="120" zoomScaleNormal="120" workbookViewId="0">
      <selection activeCell="R51" sqref="R51"/>
    </sheetView>
  </sheetViews>
  <sheetFormatPr defaultColWidth="9.140625" defaultRowHeight="13.5" x14ac:dyDescent="0.25"/>
  <cols>
    <col min="1" max="1" width="50.42578125" style="3" customWidth="1"/>
    <col min="2" max="2" width="29.140625" style="3" customWidth="1"/>
    <col min="3" max="3" width="18.85546875" style="2" customWidth="1"/>
    <col min="4" max="4" width="12.85546875" style="2" customWidth="1"/>
    <col min="5" max="5" width="11.42578125" style="2" customWidth="1"/>
    <col min="6" max="6" width="9.140625" style="2" customWidth="1"/>
    <col min="7" max="7" width="18.42578125" style="2" customWidth="1"/>
    <col min="8" max="8" width="14" style="2" hidden="1" customWidth="1"/>
    <col min="9" max="15" width="12.85546875" style="2" hidden="1" customWidth="1"/>
    <col min="16" max="16" width="14.42578125" style="2" hidden="1" customWidth="1"/>
    <col min="17" max="17" width="13.85546875" style="2" hidden="1" customWidth="1"/>
    <col min="18" max="18" width="13.85546875" style="2" customWidth="1"/>
    <col min="19" max="19" width="12.140625" style="3" hidden="1" customWidth="1"/>
    <col min="20" max="20" width="12.140625" style="3" bestFit="1" customWidth="1"/>
    <col min="21" max="16384" width="9.140625" style="3"/>
  </cols>
  <sheetData>
    <row r="1" spans="1:19" ht="20.25" x14ac:dyDescent="0.3">
      <c r="A1" s="3" t="s">
        <v>10</v>
      </c>
      <c r="B1" s="86" t="s">
        <v>9</v>
      </c>
      <c r="C1" s="87"/>
      <c r="D1" s="87"/>
      <c r="E1" s="87"/>
      <c r="F1" s="87"/>
      <c r="G1" s="87"/>
      <c r="H1" s="87"/>
      <c r="I1" s="58"/>
      <c r="J1" s="58"/>
      <c r="K1" s="58"/>
      <c r="L1" s="58"/>
      <c r="M1" s="58"/>
      <c r="N1" s="58"/>
      <c r="O1" s="58"/>
      <c r="P1" s="58"/>
      <c r="Q1" s="58"/>
      <c r="R1" s="58"/>
    </row>
    <row r="2" spans="1:19" ht="20.25" x14ac:dyDescent="0.3">
      <c r="B2" s="6"/>
      <c r="C2" s="6"/>
      <c r="D2" s="6"/>
      <c r="E2" s="7"/>
      <c r="F2" s="7"/>
      <c r="G2" s="7"/>
    </row>
    <row r="3" spans="1:19" ht="20.25" x14ac:dyDescent="0.3">
      <c r="A3" s="4" t="s">
        <v>11</v>
      </c>
      <c r="B3" s="6" t="s">
        <v>7</v>
      </c>
      <c r="C3" s="1"/>
    </row>
    <row r="4" spans="1:19" ht="21" thickBot="1" x14ac:dyDescent="0.35">
      <c r="A4" s="4"/>
      <c r="B4" s="5"/>
      <c r="C4" s="1"/>
    </row>
    <row r="5" spans="1:19" s="10" customFormat="1" ht="45.75" thickBot="1" x14ac:dyDescent="0.35">
      <c r="A5" s="38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60" t="s">
        <v>25</v>
      </c>
      <c r="H5" s="31" t="s">
        <v>42</v>
      </c>
      <c r="I5" s="60" t="s">
        <v>43</v>
      </c>
      <c r="J5" s="60" t="s">
        <v>52</v>
      </c>
      <c r="K5" s="60" t="s">
        <v>65</v>
      </c>
      <c r="L5" s="60" t="s">
        <v>66</v>
      </c>
      <c r="M5" s="60" t="s">
        <v>74</v>
      </c>
      <c r="N5" s="60" t="s">
        <v>84</v>
      </c>
      <c r="O5" s="60" t="s">
        <v>85</v>
      </c>
      <c r="P5" s="60" t="s">
        <v>92</v>
      </c>
      <c r="Q5" s="60" t="s">
        <v>97</v>
      </c>
      <c r="R5" s="60" t="s">
        <v>111</v>
      </c>
      <c r="S5" s="9" t="s">
        <v>6</v>
      </c>
    </row>
    <row r="6" spans="1:19" s="10" customFormat="1" ht="16.5" hidden="1" x14ac:dyDescent="0.3">
      <c r="A6" s="37" t="s">
        <v>8</v>
      </c>
      <c r="B6" s="26"/>
      <c r="C6" s="27"/>
      <c r="D6" s="27"/>
      <c r="E6" s="28"/>
      <c r="F6" s="29"/>
      <c r="G6" s="29"/>
      <c r="H6" s="29"/>
      <c r="I6" s="59"/>
      <c r="J6" s="59"/>
      <c r="K6" s="59"/>
      <c r="L6" s="59"/>
      <c r="M6" s="59"/>
      <c r="N6" s="59"/>
      <c r="O6" s="59"/>
      <c r="P6" s="59"/>
      <c r="Q6" s="59"/>
      <c r="R6" s="59"/>
      <c r="S6" s="30"/>
    </row>
    <row r="7" spans="1:19" s="10" customFormat="1" ht="16.5" hidden="1" x14ac:dyDescent="0.3">
      <c r="A7" s="15" t="s">
        <v>45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6"/>
    </row>
    <row r="8" spans="1:19" s="10" customFormat="1" ht="16.5" hidden="1" x14ac:dyDescent="0.3">
      <c r="A8" s="62" t="s">
        <v>46</v>
      </c>
      <c r="B8" s="74" t="s">
        <v>47</v>
      </c>
      <c r="C8" s="75" t="s">
        <v>48</v>
      </c>
      <c r="D8" s="63" t="s">
        <v>16</v>
      </c>
      <c r="E8" s="63">
        <v>6501</v>
      </c>
      <c r="F8" s="17">
        <v>17.259</v>
      </c>
      <c r="G8" s="67" t="s">
        <v>26</v>
      </c>
      <c r="H8" s="45"/>
      <c r="I8" s="45">
        <f>689608-1</f>
        <v>689607</v>
      </c>
      <c r="J8" s="45"/>
      <c r="K8" s="45"/>
      <c r="L8" s="45"/>
      <c r="M8" s="45"/>
      <c r="N8" s="45"/>
      <c r="O8" s="45"/>
      <c r="P8" s="45"/>
      <c r="Q8" s="45"/>
      <c r="R8" s="45"/>
      <c r="S8" s="16">
        <f>SUM(I8)</f>
        <v>689607</v>
      </c>
    </row>
    <row r="9" spans="1:19" s="10" customFormat="1" ht="16.5" hidden="1" x14ac:dyDescent="0.3">
      <c r="A9" s="62" t="s">
        <v>46</v>
      </c>
      <c r="B9" s="17" t="s">
        <v>49</v>
      </c>
      <c r="C9" s="75" t="s">
        <v>48</v>
      </c>
      <c r="D9" s="63" t="s">
        <v>16</v>
      </c>
      <c r="E9" s="63">
        <v>6501</v>
      </c>
      <c r="F9" s="17">
        <v>17.259</v>
      </c>
      <c r="G9" s="67" t="s">
        <v>26</v>
      </c>
      <c r="H9" s="45"/>
      <c r="I9" s="45">
        <v>1</v>
      </c>
      <c r="J9" s="45"/>
      <c r="K9" s="45"/>
      <c r="L9" s="45"/>
      <c r="M9" s="45"/>
      <c r="N9" s="45"/>
      <c r="O9" s="45"/>
      <c r="P9" s="45"/>
      <c r="Q9" s="45"/>
      <c r="R9" s="45"/>
      <c r="S9" s="16">
        <f>SUM(I9)</f>
        <v>1</v>
      </c>
    </row>
    <row r="10" spans="1:19" s="21" customFormat="1" ht="16.5" hidden="1" x14ac:dyDescent="0.3">
      <c r="A10" s="20" t="s">
        <v>76</v>
      </c>
      <c r="B10" s="74" t="s">
        <v>47</v>
      </c>
      <c r="C10" s="15" t="s">
        <v>77</v>
      </c>
      <c r="D10" s="64" t="s">
        <v>18</v>
      </c>
      <c r="E10" s="64">
        <v>6502</v>
      </c>
      <c r="F10" s="15">
        <v>17.257999999999999</v>
      </c>
      <c r="G10" s="67" t="s">
        <v>26</v>
      </c>
      <c r="H10" s="45"/>
      <c r="I10" s="45"/>
      <c r="J10" s="45"/>
      <c r="K10" s="45"/>
      <c r="L10" s="45"/>
      <c r="M10" s="45">
        <f>131191-1</f>
        <v>131190</v>
      </c>
      <c r="N10" s="45"/>
      <c r="O10" s="45"/>
      <c r="P10" s="45"/>
      <c r="Q10" s="45"/>
      <c r="R10" s="45"/>
      <c r="S10" s="16">
        <f>M10</f>
        <v>131190</v>
      </c>
    </row>
    <row r="11" spans="1:19" s="10" customFormat="1" ht="16.5" hidden="1" x14ac:dyDescent="0.3">
      <c r="A11" s="20" t="s">
        <v>76</v>
      </c>
      <c r="B11" s="17" t="s">
        <v>49</v>
      </c>
      <c r="C11" s="15" t="s">
        <v>77</v>
      </c>
      <c r="D11" s="64" t="s">
        <v>18</v>
      </c>
      <c r="E11" s="64">
        <v>6502</v>
      </c>
      <c r="F11" s="15">
        <v>17.257999999999999</v>
      </c>
      <c r="G11" s="67" t="s">
        <v>26</v>
      </c>
      <c r="H11" s="45"/>
      <c r="I11" s="45"/>
      <c r="J11" s="45"/>
      <c r="K11" s="45"/>
      <c r="L11" s="45"/>
      <c r="M11" s="45">
        <v>1</v>
      </c>
      <c r="N11" s="45"/>
      <c r="O11" s="45"/>
      <c r="P11" s="45"/>
      <c r="Q11" s="45"/>
      <c r="R11" s="45"/>
      <c r="S11" s="16">
        <f>M11</f>
        <v>1</v>
      </c>
    </row>
    <row r="12" spans="1:19" s="21" customFormat="1" ht="16.5" hidden="1" x14ac:dyDescent="0.3">
      <c r="A12" s="33" t="s">
        <v>53</v>
      </c>
      <c r="B12" s="74" t="s">
        <v>47</v>
      </c>
      <c r="C12" s="76" t="s">
        <v>54</v>
      </c>
      <c r="D12" s="64" t="s">
        <v>17</v>
      </c>
      <c r="E12" s="64">
        <v>6503</v>
      </c>
      <c r="F12" s="15">
        <v>17.277999999999999</v>
      </c>
      <c r="G12" s="67" t="s">
        <v>26</v>
      </c>
      <c r="H12" s="45"/>
      <c r="I12" s="45"/>
      <c r="J12" s="45">
        <f>149034-1</f>
        <v>149033</v>
      </c>
      <c r="K12" s="45"/>
      <c r="L12" s="45"/>
      <c r="M12" s="45"/>
      <c r="N12" s="45"/>
      <c r="O12" s="45"/>
      <c r="P12" s="45"/>
      <c r="Q12" s="45"/>
      <c r="R12" s="45"/>
      <c r="S12" s="16">
        <f>SUM(J12)</f>
        <v>149033</v>
      </c>
    </row>
    <row r="13" spans="1:19" s="10" customFormat="1" ht="16.5" hidden="1" x14ac:dyDescent="0.3">
      <c r="A13" s="33" t="s">
        <v>53</v>
      </c>
      <c r="B13" s="17" t="s">
        <v>49</v>
      </c>
      <c r="C13" s="76" t="s">
        <v>54</v>
      </c>
      <c r="D13" s="64" t="s">
        <v>17</v>
      </c>
      <c r="E13" s="64">
        <v>6503</v>
      </c>
      <c r="F13" s="15">
        <v>17.277999999999999</v>
      </c>
      <c r="G13" s="67" t="s">
        <v>26</v>
      </c>
      <c r="H13" s="45"/>
      <c r="I13" s="45"/>
      <c r="J13" s="45">
        <v>1</v>
      </c>
      <c r="K13" s="45"/>
      <c r="L13" s="45"/>
      <c r="M13" s="45"/>
      <c r="N13" s="45"/>
      <c r="O13" s="45"/>
      <c r="P13" s="45"/>
      <c r="Q13" s="45"/>
      <c r="R13" s="45"/>
      <c r="S13" s="16">
        <f>SUM(J13)</f>
        <v>1</v>
      </c>
    </row>
    <row r="14" spans="1:19" s="10" customFormat="1" ht="16.5" hidden="1" x14ac:dyDescent="0.3">
      <c r="A14" s="20" t="s">
        <v>76</v>
      </c>
      <c r="B14" s="79" t="s">
        <v>47</v>
      </c>
      <c r="C14" s="15" t="s">
        <v>95</v>
      </c>
      <c r="D14" s="15" t="s">
        <v>18</v>
      </c>
      <c r="E14" s="15">
        <v>6502</v>
      </c>
      <c r="F14" s="15">
        <v>17.257999999999999</v>
      </c>
      <c r="G14" s="80" t="s">
        <v>26</v>
      </c>
      <c r="H14" s="45"/>
      <c r="I14" s="45"/>
      <c r="J14" s="45"/>
      <c r="K14" s="45"/>
      <c r="L14" s="45"/>
      <c r="M14" s="45"/>
      <c r="N14" s="45"/>
      <c r="O14" s="45"/>
      <c r="P14" s="45">
        <f>535852-1</f>
        <v>535851</v>
      </c>
      <c r="Q14" s="45"/>
      <c r="R14" s="45"/>
      <c r="S14" s="78">
        <f>SUM(O14:P14)</f>
        <v>535851</v>
      </c>
    </row>
    <row r="15" spans="1:19" s="10" customFormat="1" ht="16.5" hidden="1" x14ac:dyDescent="0.3">
      <c r="A15" s="20" t="s">
        <v>76</v>
      </c>
      <c r="B15" s="17" t="s">
        <v>49</v>
      </c>
      <c r="C15" s="15" t="s">
        <v>95</v>
      </c>
      <c r="D15" s="15" t="s">
        <v>18</v>
      </c>
      <c r="E15" s="15">
        <v>6502</v>
      </c>
      <c r="F15" s="15">
        <v>17.257999999999999</v>
      </c>
      <c r="G15" s="80" t="s">
        <v>26</v>
      </c>
      <c r="H15" s="19"/>
      <c r="I15" s="19"/>
      <c r="J15" s="19"/>
      <c r="K15" s="19"/>
      <c r="L15" s="19"/>
      <c r="M15" s="19"/>
      <c r="N15" s="19"/>
      <c r="O15" s="19"/>
      <c r="P15" s="78">
        <v>1</v>
      </c>
      <c r="Q15" s="78"/>
      <c r="R15" s="78"/>
      <c r="S15" s="78">
        <f t="shared" ref="S15:S17" si="0">SUM(O15:P15)</f>
        <v>1</v>
      </c>
    </row>
    <row r="16" spans="1:19" s="10" customFormat="1" ht="16.5" hidden="1" x14ac:dyDescent="0.3">
      <c r="A16" s="33" t="s">
        <v>53</v>
      </c>
      <c r="B16" s="79" t="s">
        <v>47</v>
      </c>
      <c r="C16" s="55" t="s">
        <v>96</v>
      </c>
      <c r="D16" s="15" t="s">
        <v>17</v>
      </c>
      <c r="E16" s="15">
        <v>6503</v>
      </c>
      <c r="F16" s="15">
        <v>17.277999999999999</v>
      </c>
      <c r="G16" s="80" t="s">
        <v>26</v>
      </c>
      <c r="H16" s="19"/>
      <c r="I16" s="19"/>
      <c r="J16" s="19"/>
      <c r="K16" s="19"/>
      <c r="L16" s="19"/>
      <c r="M16" s="19"/>
      <c r="N16" s="19"/>
      <c r="O16" s="19"/>
      <c r="P16" s="78">
        <f>542038-1</f>
        <v>542037</v>
      </c>
      <c r="Q16" s="78"/>
      <c r="R16" s="78"/>
      <c r="S16" s="78">
        <f t="shared" si="0"/>
        <v>542037</v>
      </c>
    </row>
    <row r="17" spans="1:20" s="10" customFormat="1" ht="16.5" hidden="1" x14ac:dyDescent="0.3">
      <c r="A17" s="33" t="s">
        <v>53</v>
      </c>
      <c r="B17" s="17" t="s">
        <v>49</v>
      </c>
      <c r="C17" s="55" t="s">
        <v>96</v>
      </c>
      <c r="D17" s="15" t="s">
        <v>17</v>
      </c>
      <c r="E17" s="15">
        <v>6503</v>
      </c>
      <c r="F17" s="15">
        <v>17.277999999999999</v>
      </c>
      <c r="G17" s="80" t="s">
        <v>26</v>
      </c>
      <c r="H17" s="19"/>
      <c r="I17" s="19"/>
      <c r="J17" s="19"/>
      <c r="K17" s="19"/>
      <c r="L17" s="19"/>
      <c r="M17" s="19"/>
      <c r="N17" s="19"/>
      <c r="O17" s="19"/>
      <c r="P17" s="78">
        <v>1</v>
      </c>
      <c r="Q17" s="78"/>
      <c r="R17" s="78"/>
      <c r="S17" s="78">
        <f t="shared" si="0"/>
        <v>1</v>
      </c>
      <c r="T17" s="51"/>
    </row>
    <row r="18" spans="1:20" s="10" customFormat="1" ht="16.5" hidden="1" x14ac:dyDescent="0.3">
      <c r="A18" s="33"/>
      <c r="B18" s="17"/>
      <c r="C18" s="15"/>
      <c r="D18" s="64"/>
      <c r="E18" s="15"/>
      <c r="F18" s="15"/>
      <c r="G18" s="73"/>
      <c r="H18" s="19"/>
      <c r="I18" s="19"/>
      <c r="J18" s="19"/>
      <c r="K18" s="19"/>
      <c r="L18" s="19"/>
      <c r="M18" s="78"/>
      <c r="N18" s="78"/>
      <c r="O18" s="78"/>
      <c r="P18" s="78"/>
      <c r="Q18" s="78"/>
      <c r="R18" s="78"/>
      <c r="S18" s="45"/>
      <c r="T18" s="51"/>
    </row>
    <row r="19" spans="1:20" s="10" customFormat="1" ht="16.5" hidden="1" x14ac:dyDescent="0.3">
      <c r="A19" s="33"/>
      <c r="B19" s="17"/>
      <c r="C19" s="15"/>
      <c r="D19" s="64"/>
      <c r="E19" s="15"/>
      <c r="F19" s="15"/>
      <c r="G19" s="73"/>
      <c r="H19" s="19"/>
      <c r="I19" s="19"/>
      <c r="J19" s="19"/>
      <c r="K19" s="19"/>
      <c r="L19" s="19"/>
      <c r="M19" s="78"/>
      <c r="N19" s="78"/>
      <c r="O19" s="78"/>
      <c r="P19" s="78"/>
      <c r="Q19" s="78"/>
      <c r="R19" s="78"/>
      <c r="S19" s="45"/>
      <c r="T19" s="51"/>
    </row>
    <row r="20" spans="1:20" s="10" customFormat="1" ht="16.5" hidden="1" x14ac:dyDescent="0.3">
      <c r="A20" s="42"/>
      <c r="B20" s="17"/>
      <c r="C20" s="32"/>
      <c r="D20" s="15"/>
      <c r="E20" s="54"/>
      <c r="F20" s="15"/>
      <c r="G20" s="15"/>
      <c r="H20" s="19"/>
      <c r="I20" s="19"/>
      <c r="J20" s="19"/>
      <c r="K20" s="19"/>
      <c r="L20" s="19"/>
      <c r="M20" s="78"/>
      <c r="N20" s="78"/>
      <c r="O20" s="78"/>
      <c r="P20" s="78"/>
      <c r="Q20" s="78"/>
      <c r="R20" s="78"/>
      <c r="S20" s="45"/>
    </row>
    <row r="21" spans="1:20" s="10" customFormat="1" ht="16.5" hidden="1" x14ac:dyDescent="0.3">
      <c r="A21" s="44"/>
      <c r="B21" s="17"/>
      <c r="C21" s="43"/>
      <c r="D21" s="15"/>
      <c r="E21" s="15"/>
      <c r="F21" s="15"/>
      <c r="G21" s="15"/>
      <c r="H21" s="18"/>
      <c r="I21" s="18"/>
      <c r="J21" s="18"/>
      <c r="K21" s="18"/>
      <c r="L21" s="18"/>
      <c r="M21" s="77"/>
      <c r="N21" s="77"/>
      <c r="O21" s="77"/>
      <c r="P21" s="77"/>
      <c r="Q21" s="77"/>
      <c r="R21" s="77"/>
      <c r="S21" s="78"/>
    </row>
    <row r="22" spans="1:20" s="10" customFormat="1" ht="16.5" hidden="1" x14ac:dyDescent="0.3">
      <c r="A22" s="8" t="s">
        <v>8</v>
      </c>
      <c r="B22" s="11"/>
      <c r="C22" s="12"/>
      <c r="D22" s="12"/>
      <c r="E22" s="13"/>
      <c r="F22" s="14"/>
      <c r="G22" s="14"/>
      <c r="H22" s="14"/>
      <c r="I22" s="14"/>
      <c r="J22" s="14"/>
      <c r="K22" s="14"/>
      <c r="L22" s="14"/>
      <c r="M22" s="77"/>
      <c r="N22" s="77"/>
      <c r="O22" s="77"/>
      <c r="P22" s="77"/>
      <c r="Q22" s="77"/>
      <c r="R22" s="77"/>
      <c r="S22" s="78"/>
    </row>
    <row r="23" spans="1:20" s="10" customFormat="1" ht="16.5" hidden="1" x14ac:dyDescent="0.3">
      <c r="A23" s="15" t="s">
        <v>28</v>
      </c>
      <c r="B23" s="11"/>
      <c r="C23" s="12"/>
      <c r="D23" s="12"/>
      <c r="E23" s="13"/>
      <c r="F23" s="14"/>
      <c r="G23" s="14"/>
      <c r="H23" s="15"/>
      <c r="I23" s="15"/>
      <c r="J23" s="15"/>
      <c r="K23" s="15"/>
      <c r="L23" s="15"/>
      <c r="M23" s="77"/>
      <c r="N23" s="77"/>
      <c r="O23" s="77"/>
      <c r="P23" s="77"/>
      <c r="Q23" s="77"/>
      <c r="R23" s="77"/>
      <c r="S23" s="78"/>
    </row>
    <row r="24" spans="1:20" s="10" customFormat="1" ht="16.5" hidden="1" x14ac:dyDescent="0.3">
      <c r="A24" s="33"/>
      <c r="B24" s="17"/>
      <c r="C24" s="68"/>
      <c r="D24" s="52"/>
      <c r="E24" s="52" t="s">
        <v>31</v>
      </c>
      <c r="F24" s="15">
        <v>17.245000000000001</v>
      </c>
      <c r="G24" s="55" t="s">
        <v>27</v>
      </c>
      <c r="H24" s="18"/>
      <c r="I24" s="18"/>
      <c r="J24" s="18"/>
      <c r="K24" s="18"/>
      <c r="L24" s="18"/>
      <c r="M24" s="77"/>
      <c r="N24" s="77"/>
      <c r="O24" s="77"/>
      <c r="P24" s="77"/>
      <c r="Q24" s="77"/>
      <c r="R24" s="77"/>
      <c r="S24" s="78"/>
    </row>
    <row r="25" spans="1:20" s="10" customFormat="1" ht="16.5" hidden="1" x14ac:dyDescent="0.3">
      <c r="A25" s="33"/>
      <c r="B25" s="17"/>
      <c r="C25" s="68"/>
      <c r="D25" s="52"/>
      <c r="E25" s="52" t="s">
        <v>31</v>
      </c>
      <c r="F25" s="15">
        <v>17.245000000000001</v>
      </c>
      <c r="G25" s="55" t="s">
        <v>27</v>
      </c>
      <c r="H25" s="18"/>
      <c r="I25" s="18"/>
      <c r="J25" s="18"/>
      <c r="K25" s="18"/>
      <c r="L25" s="18"/>
      <c r="M25" s="77"/>
      <c r="N25" s="77"/>
      <c r="O25" s="77"/>
      <c r="P25" s="77"/>
      <c r="Q25" s="77"/>
      <c r="R25" s="77"/>
      <c r="S25" s="78"/>
    </row>
    <row r="26" spans="1:20" s="10" customFormat="1" ht="16.5" hidden="1" x14ac:dyDescent="0.3">
      <c r="A26" s="33"/>
      <c r="B26" s="17"/>
      <c r="C26" s="15"/>
      <c r="D26" s="15"/>
      <c r="E26" s="15"/>
      <c r="F26" s="15"/>
      <c r="G26" s="15"/>
      <c r="H26" s="18"/>
      <c r="I26" s="18"/>
      <c r="J26" s="18"/>
      <c r="K26" s="18"/>
      <c r="L26" s="18"/>
      <c r="M26" s="77"/>
      <c r="N26" s="77"/>
      <c r="O26" s="77"/>
      <c r="P26" s="77"/>
      <c r="Q26" s="77"/>
      <c r="R26" s="77"/>
      <c r="S26" s="78"/>
    </row>
    <row r="27" spans="1:20" s="10" customFormat="1" ht="16.5" hidden="1" x14ac:dyDescent="0.3">
      <c r="A27" s="33"/>
      <c r="B27" s="17"/>
      <c r="C27" s="15"/>
      <c r="D27" s="15"/>
      <c r="E27" s="15"/>
      <c r="F27" s="15"/>
      <c r="G27" s="15"/>
      <c r="H27" s="18"/>
      <c r="I27" s="18"/>
      <c r="J27" s="18"/>
      <c r="K27" s="18"/>
      <c r="L27" s="18"/>
      <c r="M27" s="77"/>
      <c r="N27" s="77"/>
      <c r="O27" s="77"/>
      <c r="P27" s="77"/>
      <c r="Q27" s="77"/>
      <c r="R27" s="77"/>
      <c r="S27" s="78"/>
    </row>
    <row r="28" spans="1:20" s="10" customFormat="1" ht="16.5" hidden="1" x14ac:dyDescent="0.3">
      <c r="A28" s="8" t="s">
        <v>8</v>
      </c>
      <c r="B28" s="17"/>
      <c r="C28" s="15"/>
      <c r="D28" s="15"/>
      <c r="E28" s="15"/>
      <c r="F28" s="15"/>
      <c r="G28" s="15"/>
      <c r="H28" s="18"/>
      <c r="I28" s="18"/>
      <c r="J28" s="18"/>
      <c r="K28" s="18"/>
      <c r="L28" s="18"/>
      <c r="M28" s="77"/>
      <c r="N28" s="77"/>
      <c r="O28" s="77"/>
      <c r="P28" s="77"/>
      <c r="Q28" s="77"/>
      <c r="R28" s="77"/>
      <c r="S28" s="78"/>
    </row>
    <row r="29" spans="1:20" s="10" customFormat="1" ht="16.5" hidden="1" x14ac:dyDescent="0.3">
      <c r="A29" s="15" t="s">
        <v>57</v>
      </c>
      <c r="B29" s="17"/>
      <c r="C29" s="15"/>
      <c r="D29" s="15"/>
      <c r="E29" s="15"/>
      <c r="F29" s="15"/>
      <c r="G29" s="15"/>
      <c r="H29" s="18"/>
      <c r="I29" s="18"/>
      <c r="J29" s="18"/>
      <c r="K29" s="18"/>
      <c r="L29" s="18"/>
      <c r="M29" s="77"/>
      <c r="N29" s="77"/>
      <c r="O29" s="77"/>
      <c r="P29" s="77"/>
      <c r="Q29" s="77"/>
      <c r="R29" s="77"/>
      <c r="S29" s="78"/>
    </row>
    <row r="30" spans="1:20" s="10" customFormat="1" ht="16.5" hidden="1" x14ac:dyDescent="0.3">
      <c r="A30" s="61" t="s">
        <v>60</v>
      </c>
      <c r="B30" s="74" t="s">
        <v>47</v>
      </c>
      <c r="C30" s="15" t="s">
        <v>61</v>
      </c>
      <c r="D30" s="15" t="s">
        <v>62</v>
      </c>
      <c r="E30" s="15" t="s">
        <v>63</v>
      </c>
      <c r="F30" s="15">
        <v>17.225000000000001</v>
      </c>
      <c r="G30" s="73" t="s">
        <v>38</v>
      </c>
      <c r="H30" s="18"/>
      <c r="I30" s="18"/>
      <c r="J30" s="18"/>
      <c r="K30" s="77">
        <f>51555.8929493152-1</f>
        <v>51554.892949315203</v>
      </c>
      <c r="L30" s="77"/>
      <c r="M30" s="77"/>
      <c r="N30" s="77"/>
      <c r="O30" s="77"/>
      <c r="P30" s="77"/>
      <c r="Q30" s="77"/>
      <c r="R30" s="77"/>
      <c r="S30" s="78">
        <f>SUM(K30)</f>
        <v>51554.892949315203</v>
      </c>
    </row>
    <row r="31" spans="1:20" s="10" customFormat="1" ht="16.5" hidden="1" x14ac:dyDescent="0.3">
      <c r="A31" s="61" t="s">
        <v>60</v>
      </c>
      <c r="B31" s="17" t="s">
        <v>64</v>
      </c>
      <c r="C31" s="15" t="s">
        <v>61</v>
      </c>
      <c r="D31" s="15" t="s">
        <v>62</v>
      </c>
      <c r="E31" s="15" t="s">
        <v>63</v>
      </c>
      <c r="F31" s="15">
        <v>17.225000000000001</v>
      </c>
      <c r="G31" s="73" t="s">
        <v>38</v>
      </c>
      <c r="H31" s="18"/>
      <c r="I31" s="18"/>
      <c r="J31" s="18"/>
      <c r="K31" s="77">
        <v>1</v>
      </c>
      <c r="L31" s="77"/>
      <c r="M31" s="77"/>
      <c r="N31" s="77"/>
      <c r="O31" s="77"/>
      <c r="P31" s="77"/>
      <c r="Q31" s="77"/>
      <c r="R31" s="77"/>
      <c r="S31" s="78">
        <f>SUM(K31)</f>
        <v>1</v>
      </c>
    </row>
    <row r="32" spans="1:20" s="10" customFormat="1" ht="16.5" hidden="1" x14ac:dyDescent="0.3">
      <c r="A32" s="56"/>
      <c r="B32" s="17"/>
      <c r="C32" s="15"/>
      <c r="D32" s="15"/>
      <c r="E32" s="15"/>
      <c r="F32" s="15"/>
      <c r="G32" s="15"/>
      <c r="H32" s="18"/>
      <c r="I32" s="18"/>
      <c r="J32" s="18"/>
      <c r="K32" s="77"/>
      <c r="L32" s="77"/>
      <c r="M32" s="77"/>
      <c r="N32" s="77"/>
      <c r="O32" s="77"/>
      <c r="P32" s="77"/>
      <c r="Q32" s="77"/>
      <c r="R32" s="77"/>
      <c r="S32" s="78"/>
      <c r="T32" s="51"/>
    </row>
    <row r="33" spans="1:19" s="10" customFormat="1" ht="16.5" hidden="1" x14ac:dyDescent="0.3">
      <c r="A33" s="20"/>
      <c r="B33" s="17"/>
      <c r="C33" s="15"/>
      <c r="D33" s="15"/>
      <c r="E33" s="15"/>
      <c r="F33" s="15"/>
      <c r="G33" s="15"/>
      <c r="H33" s="18"/>
      <c r="I33" s="18"/>
      <c r="J33" s="18"/>
      <c r="K33" s="77"/>
      <c r="L33" s="77"/>
      <c r="M33" s="77"/>
      <c r="N33" s="77"/>
      <c r="O33" s="77"/>
      <c r="P33" s="77"/>
      <c r="Q33" s="77"/>
      <c r="R33" s="77"/>
      <c r="S33" s="78"/>
    </row>
    <row r="34" spans="1:19" s="10" customFormat="1" ht="16.5" hidden="1" x14ac:dyDescent="0.3">
      <c r="A34" s="33"/>
      <c r="B34" s="17"/>
      <c r="C34" s="34"/>
      <c r="D34" s="34"/>
      <c r="E34" s="35"/>
      <c r="F34" s="15"/>
      <c r="G34" s="15"/>
      <c r="H34" s="18"/>
      <c r="I34" s="18"/>
      <c r="J34" s="18"/>
      <c r="K34" s="77"/>
      <c r="L34" s="77"/>
      <c r="M34" s="77"/>
      <c r="N34" s="77"/>
      <c r="O34" s="77"/>
      <c r="P34" s="77"/>
      <c r="Q34" s="77"/>
      <c r="R34" s="77"/>
      <c r="S34" s="78"/>
    </row>
    <row r="35" spans="1:19" s="10" customFormat="1" ht="16.5" hidden="1" x14ac:dyDescent="0.3">
      <c r="A35" s="8"/>
      <c r="B35" s="17"/>
      <c r="C35" s="34"/>
      <c r="D35" s="34"/>
      <c r="E35" s="35"/>
      <c r="F35" s="15"/>
      <c r="G35" s="15"/>
      <c r="H35" s="18"/>
      <c r="I35" s="18"/>
      <c r="J35" s="18"/>
      <c r="K35" s="77"/>
      <c r="L35" s="77"/>
      <c r="M35" s="77"/>
      <c r="N35" s="77"/>
      <c r="O35" s="77"/>
      <c r="P35" s="77"/>
      <c r="Q35" s="77"/>
      <c r="R35" s="77"/>
      <c r="S35" s="78"/>
    </row>
    <row r="36" spans="1:19" s="10" customFormat="1" ht="16.5" hidden="1" x14ac:dyDescent="0.3">
      <c r="A36" s="15" t="s">
        <v>79</v>
      </c>
      <c r="B36" s="17"/>
      <c r="C36" s="15"/>
      <c r="D36" s="15"/>
      <c r="E36" s="15"/>
      <c r="F36" s="15"/>
      <c r="G36" s="15"/>
      <c r="H36" s="18"/>
      <c r="I36" s="18"/>
      <c r="J36" s="18"/>
      <c r="K36" s="77"/>
      <c r="L36" s="77"/>
      <c r="M36" s="77"/>
      <c r="N36" s="77"/>
      <c r="O36" s="77"/>
      <c r="P36" s="77"/>
      <c r="Q36" s="77"/>
      <c r="R36" s="77"/>
      <c r="S36" s="78"/>
    </row>
    <row r="37" spans="1:19" s="10" customFormat="1" ht="17.25" hidden="1" thickBot="1" x14ac:dyDescent="0.35">
      <c r="A37" s="36" t="s">
        <v>82</v>
      </c>
      <c r="B37" s="74" t="s">
        <v>47</v>
      </c>
      <c r="C37" s="65" t="s">
        <v>83</v>
      </c>
      <c r="D37" s="66" t="s">
        <v>22</v>
      </c>
      <c r="E37" s="66" t="s">
        <v>23</v>
      </c>
      <c r="F37" s="17" t="s">
        <v>24</v>
      </c>
      <c r="G37" s="17"/>
      <c r="H37" s="18"/>
      <c r="I37" s="18"/>
      <c r="J37" s="18"/>
      <c r="K37" s="77"/>
      <c r="L37" s="77"/>
      <c r="M37" s="77"/>
      <c r="N37" s="77">
        <v>223502</v>
      </c>
      <c r="O37" s="77"/>
      <c r="P37" s="77"/>
      <c r="Q37" s="77"/>
      <c r="R37" s="77"/>
      <c r="S37" s="78">
        <f>SUM(N37)</f>
        <v>223502</v>
      </c>
    </row>
    <row r="38" spans="1:19" s="10" customFormat="1" ht="16.5" x14ac:dyDescent="0.3">
      <c r="A38" s="36"/>
      <c r="B38" s="17"/>
      <c r="C38" s="15"/>
      <c r="D38" s="15"/>
      <c r="E38" s="15"/>
      <c r="F38" s="17"/>
      <c r="G38" s="17"/>
      <c r="H38" s="18"/>
      <c r="I38" s="18"/>
      <c r="J38" s="18"/>
      <c r="K38" s="77"/>
      <c r="L38" s="77"/>
      <c r="M38" s="77"/>
      <c r="N38" s="77"/>
      <c r="O38" s="77"/>
      <c r="P38" s="77"/>
      <c r="Q38" s="77"/>
      <c r="R38" s="77"/>
      <c r="S38" s="78"/>
    </row>
    <row r="39" spans="1:19" s="10" customFormat="1" ht="16.5" x14ac:dyDescent="0.3">
      <c r="A39" s="36"/>
      <c r="B39" s="17"/>
      <c r="C39" s="34"/>
      <c r="D39" s="34"/>
      <c r="E39" s="34"/>
      <c r="F39" s="17"/>
      <c r="G39" s="17"/>
      <c r="H39" s="18"/>
      <c r="I39" s="18"/>
      <c r="J39" s="18"/>
      <c r="K39" s="77"/>
      <c r="L39" s="77"/>
      <c r="M39" s="77"/>
      <c r="N39" s="77"/>
      <c r="O39" s="77"/>
      <c r="P39" s="77"/>
      <c r="Q39" s="77"/>
      <c r="R39" s="77"/>
      <c r="S39" s="78"/>
    </row>
    <row r="40" spans="1:19" s="10" customFormat="1" ht="16.5" x14ac:dyDescent="0.3">
      <c r="A40" s="8" t="s">
        <v>8</v>
      </c>
      <c r="B40" s="17"/>
      <c r="C40" s="34"/>
      <c r="D40" s="34"/>
      <c r="E40" s="34"/>
      <c r="F40" s="17"/>
      <c r="G40" s="17"/>
      <c r="H40" s="18"/>
      <c r="I40" s="18"/>
      <c r="J40" s="18"/>
      <c r="K40" s="77"/>
      <c r="L40" s="77"/>
      <c r="M40" s="77"/>
      <c r="N40" s="77"/>
      <c r="O40" s="77"/>
      <c r="P40" s="77"/>
      <c r="Q40" s="77"/>
      <c r="R40" s="77"/>
      <c r="S40" s="78"/>
    </row>
    <row r="41" spans="1:19" s="10" customFormat="1" ht="16.5" x14ac:dyDescent="0.3">
      <c r="A41" s="15" t="s">
        <v>39</v>
      </c>
      <c r="B41" s="17"/>
      <c r="C41" s="34"/>
      <c r="D41" s="34"/>
      <c r="E41" s="34"/>
      <c r="F41" s="17"/>
      <c r="G41" s="17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78"/>
    </row>
    <row r="42" spans="1:19" s="10" customFormat="1" ht="16.5" hidden="1" x14ac:dyDescent="0.3">
      <c r="A42" s="33"/>
      <c r="B42" s="17"/>
      <c r="C42" s="15"/>
      <c r="D42" s="15"/>
      <c r="E42" s="15"/>
      <c r="F42" s="17"/>
      <c r="G42" s="7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78"/>
    </row>
    <row r="43" spans="1:19" s="10" customFormat="1" ht="16.5" hidden="1" x14ac:dyDescent="0.3">
      <c r="A43" s="20" t="s">
        <v>86</v>
      </c>
      <c r="B43" s="17" t="s">
        <v>47</v>
      </c>
      <c r="C43" s="15" t="s">
        <v>87</v>
      </c>
      <c r="D43" s="15" t="s">
        <v>19</v>
      </c>
      <c r="E43" s="15" t="s">
        <v>20</v>
      </c>
      <c r="F43" s="17">
        <v>17.207000000000001</v>
      </c>
      <c r="G43" s="55" t="s">
        <v>29</v>
      </c>
      <c r="H43" s="53"/>
      <c r="I43" s="53"/>
      <c r="J43" s="53"/>
      <c r="K43" s="53"/>
      <c r="L43" s="53"/>
      <c r="M43" s="53"/>
      <c r="N43" s="53"/>
      <c r="O43" s="53">
        <f>212045-1</f>
        <v>212044</v>
      </c>
      <c r="P43" s="53"/>
      <c r="Q43" s="53"/>
      <c r="R43" s="53"/>
      <c r="S43" s="78">
        <f>SUM(O43)</f>
        <v>212044</v>
      </c>
    </row>
    <row r="44" spans="1:19" s="10" customFormat="1" ht="16.5" hidden="1" x14ac:dyDescent="0.3">
      <c r="A44" s="20" t="s">
        <v>86</v>
      </c>
      <c r="B44" s="17" t="s">
        <v>49</v>
      </c>
      <c r="C44" s="15" t="s">
        <v>87</v>
      </c>
      <c r="D44" s="15" t="s">
        <v>19</v>
      </c>
      <c r="E44" s="15" t="s">
        <v>20</v>
      </c>
      <c r="F44" s="17">
        <v>17.207000000000001</v>
      </c>
      <c r="G44" s="55" t="s">
        <v>29</v>
      </c>
      <c r="H44" s="53"/>
      <c r="I44" s="53"/>
      <c r="J44" s="53"/>
      <c r="K44" s="53"/>
      <c r="L44" s="53"/>
      <c r="M44" s="53"/>
      <c r="N44" s="53"/>
      <c r="O44" s="53">
        <v>1</v>
      </c>
      <c r="P44" s="53"/>
      <c r="Q44" s="53"/>
      <c r="R44" s="53"/>
      <c r="S44" s="78">
        <f t="shared" ref="S44:S46" si="1">SUM(O44)</f>
        <v>1</v>
      </c>
    </row>
    <row r="45" spans="1:19" s="10" customFormat="1" ht="16.5" hidden="1" x14ac:dyDescent="0.3">
      <c r="A45" s="20" t="s">
        <v>88</v>
      </c>
      <c r="B45" s="17" t="s">
        <v>47</v>
      </c>
      <c r="C45" s="15" t="s">
        <v>87</v>
      </c>
      <c r="D45" s="15" t="s">
        <v>19</v>
      </c>
      <c r="E45" s="15" t="s">
        <v>21</v>
      </c>
      <c r="F45" s="17" t="s">
        <v>89</v>
      </c>
      <c r="G45" s="55" t="s">
        <v>29</v>
      </c>
      <c r="H45" s="53"/>
      <c r="I45" s="53"/>
      <c r="J45" s="53"/>
      <c r="K45" s="53"/>
      <c r="L45" s="53"/>
      <c r="M45" s="53"/>
      <c r="N45" s="53"/>
      <c r="O45" s="53">
        <f>33741-1</f>
        <v>33740</v>
      </c>
      <c r="P45" s="53"/>
      <c r="Q45" s="53"/>
      <c r="R45" s="53"/>
      <c r="S45" s="78">
        <f t="shared" si="1"/>
        <v>33740</v>
      </c>
    </row>
    <row r="46" spans="1:19" s="10" customFormat="1" ht="16.5" hidden="1" x14ac:dyDescent="0.3">
      <c r="A46" s="20" t="s">
        <v>88</v>
      </c>
      <c r="B46" s="17" t="s">
        <v>49</v>
      </c>
      <c r="C46" s="15" t="s">
        <v>87</v>
      </c>
      <c r="D46" s="15" t="s">
        <v>19</v>
      </c>
      <c r="E46" s="15" t="s">
        <v>21</v>
      </c>
      <c r="F46" s="17" t="s">
        <v>89</v>
      </c>
      <c r="G46" s="55" t="s">
        <v>29</v>
      </c>
      <c r="H46" s="53"/>
      <c r="I46" s="53"/>
      <c r="J46" s="53"/>
      <c r="K46" s="53"/>
      <c r="L46" s="53"/>
      <c r="M46" s="53"/>
      <c r="N46" s="53"/>
      <c r="O46" s="53">
        <v>1</v>
      </c>
      <c r="P46" s="53"/>
      <c r="Q46" s="53"/>
      <c r="R46" s="53"/>
      <c r="S46" s="78">
        <f t="shared" si="1"/>
        <v>1</v>
      </c>
    </row>
    <row r="47" spans="1:19" s="10" customFormat="1" ht="16.5" hidden="1" x14ac:dyDescent="0.3">
      <c r="A47" s="20"/>
      <c r="B47" s="17"/>
      <c r="C47" s="15"/>
      <c r="D47" s="15"/>
      <c r="E47" s="15"/>
      <c r="F47" s="17"/>
      <c r="G47" s="55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78"/>
    </row>
    <row r="48" spans="1:19" s="10" customFormat="1" ht="16.5" hidden="1" x14ac:dyDescent="0.3">
      <c r="A48" s="71" t="s">
        <v>36</v>
      </c>
      <c r="B48" s="17" t="s">
        <v>44</v>
      </c>
      <c r="C48" s="14" t="s">
        <v>37</v>
      </c>
      <c r="D48" s="14" t="s">
        <v>13</v>
      </c>
      <c r="E48" s="14" t="s">
        <v>14</v>
      </c>
      <c r="F48" s="72">
        <v>10.561</v>
      </c>
      <c r="G48" s="39"/>
      <c r="H48" s="53">
        <v>1562.5000000000002</v>
      </c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78">
        <f>SUM(H48:I48)</f>
        <v>1562.5000000000002</v>
      </c>
    </row>
    <row r="49" spans="1:19" s="10" customFormat="1" ht="16.5" hidden="1" x14ac:dyDescent="0.3">
      <c r="A49" s="81"/>
      <c r="B49" s="39"/>
      <c r="C49" s="48"/>
      <c r="D49" s="48"/>
      <c r="E49" s="48"/>
      <c r="F49" s="82"/>
      <c r="G49" s="39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78"/>
    </row>
    <row r="50" spans="1:19" s="10" customFormat="1" ht="16.5" hidden="1" x14ac:dyDescent="0.3">
      <c r="A50" s="71" t="s">
        <v>98</v>
      </c>
      <c r="B50" s="17" t="s">
        <v>47</v>
      </c>
      <c r="C50" s="83" t="s">
        <v>99</v>
      </c>
      <c r="D50" s="83" t="s">
        <v>100</v>
      </c>
      <c r="E50" s="64" t="s">
        <v>101</v>
      </c>
      <c r="F50" s="84" t="s">
        <v>24</v>
      </c>
      <c r="G50" s="39"/>
      <c r="H50" s="53"/>
      <c r="I50" s="53"/>
      <c r="J50" s="53"/>
      <c r="K50" s="53"/>
      <c r="L50" s="53"/>
      <c r="M50" s="53"/>
      <c r="N50" s="53"/>
      <c r="O50" s="53"/>
      <c r="P50" s="53"/>
      <c r="Q50" s="53">
        <v>549.46</v>
      </c>
      <c r="R50" s="53"/>
      <c r="S50" s="78">
        <f>SUM(Q50)</f>
        <v>549.46</v>
      </c>
    </row>
    <row r="51" spans="1:19" s="10" customFormat="1" ht="16.5" x14ac:dyDescent="0.3">
      <c r="A51" s="71" t="s">
        <v>104</v>
      </c>
      <c r="B51" s="17" t="s">
        <v>47</v>
      </c>
      <c r="C51" s="85" t="s">
        <v>105</v>
      </c>
      <c r="D51" s="85" t="s">
        <v>106</v>
      </c>
      <c r="E51" s="15" t="s">
        <v>107</v>
      </c>
      <c r="F51" s="15" t="s">
        <v>24</v>
      </c>
      <c r="G51" s="39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>
        <v>12664.682047871131</v>
      </c>
      <c r="S51" s="78">
        <f>R51</f>
        <v>12664.682047871131</v>
      </c>
    </row>
    <row r="52" spans="1:19" s="10" customFormat="1" ht="16.5" x14ac:dyDescent="0.3">
      <c r="A52" s="20" t="s">
        <v>108</v>
      </c>
      <c r="B52" s="17" t="s">
        <v>47</v>
      </c>
      <c r="C52" s="85" t="s">
        <v>105</v>
      </c>
      <c r="D52" s="85" t="s">
        <v>106</v>
      </c>
      <c r="E52" s="15" t="s">
        <v>107</v>
      </c>
      <c r="F52" s="15" t="s">
        <v>24</v>
      </c>
      <c r="G52" s="39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>
        <v>12664.682047871131</v>
      </c>
      <c r="S52" s="78">
        <f>R52</f>
        <v>12664.682047871131</v>
      </c>
    </row>
    <row r="53" spans="1:19" s="10" customFormat="1" ht="16.5" hidden="1" x14ac:dyDescent="0.3">
      <c r="A53" s="8" t="s">
        <v>8</v>
      </c>
      <c r="B53" s="39"/>
      <c r="C53" s="40"/>
      <c r="D53" s="40"/>
      <c r="E53" s="41"/>
      <c r="F53" s="39"/>
      <c r="G53" s="39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78"/>
    </row>
    <row r="54" spans="1:19" s="10" customFormat="1" ht="16.5" hidden="1" x14ac:dyDescent="0.3">
      <c r="A54" s="15" t="s">
        <v>69</v>
      </c>
      <c r="B54" s="39"/>
      <c r="C54" s="40"/>
      <c r="D54" s="40"/>
      <c r="E54" s="41"/>
      <c r="F54" s="39"/>
      <c r="G54" s="39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78"/>
    </row>
    <row r="55" spans="1:19" s="10" customFormat="1" ht="16.5" hidden="1" x14ac:dyDescent="0.3">
      <c r="A55" s="42" t="s">
        <v>12</v>
      </c>
      <c r="B55" s="17" t="s">
        <v>70</v>
      </c>
      <c r="C55" s="15" t="s">
        <v>71</v>
      </c>
      <c r="D55" s="15" t="s">
        <v>72</v>
      </c>
      <c r="E55" s="35" t="s">
        <v>73</v>
      </c>
      <c r="F55" s="32">
        <v>17.800999999999998</v>
      </c>
      <c r="G55" s="55" t="s">
        <v>30</v>
      </c>
      <c r="H55" s="53"/>
      <c r="I55" s="53"/>
      <c r="J55" s="53"/>
      <c r="K55" s="53"/>
      <c r="L55" s="53">
        <v>13889</v>
      </c>
      <c r="M55" s="53"/>
      <c r="N55" s="53"/>
      <c r="O55" s="53"/>
      <c r="P55" s="53"/>
      <c r="Q55" s="53"/>
      <c r="R55" s="53"/>
      <c r="S55" s="78">
        <f>L55</f>
        <v>13889</v>
      </c>
    </row>
    <row r="56" spans="1:19" s="10" customFormat="1" ht="16.5" hidden="1" x14ac:dyDescent="0.3">
      <c r="A56" s="36"/>
      <c r="B56" s="17"/>
      <c r="C56" s="34"/>
      <c r="D56" s="34"/>
      <c r="E56" s="34"/>
      <c r="F56" s="17"/>
      <c r="G56" s="17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78"/>
    </row>
    <row r="57" spans="1:19" s="10" customFormat="1" ht="16.5" x14ac:dyDescent="0.3">
      <c r="A57" s="36"/>
      <c r="B57" s="17"/>
      <c r="C57" s="34"/>
      <c r="D57" s="34"/>
      <c r="E57" s="34"/>
      <c r="F57" s="17"/>
      <c r="G57" s="17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78"/>
    </row>
    <row r="58" spans="1:19" s="21" customFormat="1" ht="16.5" x14ac:dyDescent="0.3">
      <c r="A58" s="46"/>
      <c r="B58" s="47"/>
      <c r="C58" s="48"/>
      <c r="D58" s="48"/>
      <c r="E58" s="48"/>
      <c r="F58" s="49"/>
      <c r="G58" s="49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78"/>
    </row>
    <row r="59" spans="1:19" s="10" customFormat="1" ht="16.5" x14ac:dyDescent="0.3">
      <c r="A59" s="20" t="s">
        <v>0</v>
      </c>
      <c r="B59" s="20"/>
      <c r="C59" s="50"/>
      <c r="D59" s="50"/>
      <c r="E59" s="50"/>
      <c r="F59" s="50"/>
      <c r="G59" s="50"/>
      <c r="H59" s="53">
        <f>SUM(H8:H58)</f>
        <v>1562.5000000000002</v>
      </c>
      <c r="I59" s="53">
        <f>SUM(I8:I58)</f>
        <v>689608</v>
      </c>
      <c r="J59" s="53">
        <f>SUM(J7:J21)</f>
        <v>149034</v>
      </c>
      <c r="K59" s="53">
        <f>SUM(K29:K34)</f>
        <v>51555.892949315203</v>
      </c>
      <c r="L59" s="53">
        <f>SUM(L54:L57)</f>
        <v>13889</v>
      </c>
      <c r="M59" s="53">
        <f>SUM(M10:M17)</f>
        <v>131191</v>
      </c>
      <c r="N59" s="53">
        <f>SUM(N37:N38)</f>
        <v>223502</v>
      </c>
      <c r="O59" s="53">
        <f>SUM(O43:O47)</f>
        <v>245786</v>
      </c>
      <c r="P59" s="53">
        <f>SUM(P14:P18)</f>
        <v>1077890</v>
      </c>
      <c r="Q59" s="53">
        <f>SUM(Q49:Q52)</f>
        <v>549.46</v>
      </c>
      <c r="R59" s="53">
        <f>SUM(R41:R57)</f>
        <v>25329.364095742261</v>
      </c>
      <c r="S59" s="78"/>
    </row>
    <row r="60" spans="1:19" s="10" customFormat="1" ht="16.5" x14ac:dyDescent="0.3">
      <c r="B60" s="22"/>
      <c r="C60" s="23"/>
      <c r="D60" s="23"/>
      <c r="E60" s="23"/>
      <c r="F60" s="23"/>
      <c r="G60" s="23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5"/>
    </row>
    <row r="61" spans="1:19" ht="15" x14ac:dyDescent="0.25">
      <c r="A61" s="21" t="s">
        <v>15</v>
      </c>
    </row>
    <row r="62" spans="1:19" ht="15" hidden="1" x14ac:dyDescent="0.25">
      <c r="A62" s="21" t="s">
        <v>40</v>
      </c>
    </row>
    <row r="63" spans="1:19" ht="15" hidden="1" x14ac:dyDescent="0.25">
      <c r="A63" s="22" t="s">
        <v>41</v>
      </c>
    </row>
    <row r="64" spans="1:19" ht="15" hidden="1" x14ac:dyDescent="0.25">
      <c r="A64" s="21" t="s">
        <v>50</v>
      </c>
    </row>
    <row r="65" spans="1:1" ht="15" hidden="1" x14ac:dyDescent="0.25">
      <c r="A65" s="22" t="s">
        <v>51</v>
      </c>
    </row>
    <row r="66" spans="1:1" ht="15" hidden="1" x14ac:dyDescent="0.25">
      <c r="A66" s="21" t="s">
        <v>55</v>
      </c>
    </row>
    <row r="67" spans="1:1" ht="15" hidden="1" x14ac:dyDescent="0.25">
      <c r="A67" s="22" t="s">
        <v>56</v>
      </c>
    </row>
    <row r="68" spans="1:1" ht="15" hidden="1" x14ac:dyDescent="0.25">
      <c r="A68" s="21" t="s">
        <v>58</v>
      </c>
    </row>
    <row r="69" spans="1:1" ht="15" hidden="1" x14ac:dyDescent="0.25">
      <c r="A69" s="22" t="s">
        <v>59</v>
      </c>
    </row>
    <row r="70" spans="1:1" ht="15" hidden="1" x14ac:dyDescent="0.25">
      <c r="A70" s="21" t="s">
        <v>67</v>
      </c>
    </row>
    <row r="71" spans="1:1" ht="15" hidden="1" x14ac:dyDescent="0.25">
      <c r="A71" s="22" t="s">
        <v>68</v>
      </c>
    </row>
    <row r="72" spans="1:1" ht="15" hidden="1" x14ac:dyDescent="0.25">
      <c r="A72" s="21" t="s">
        <v>78</v>
      </c>
    </row>
    <row r="73" spans="1:1" ht="15" hidden="1" x14ac:dyDescent="0.25">
      <c r="A73" s="22" t="s">
        <v>75</v>
      </c>
    </row>
    <row r="74" spans="1:1" ht="15" hidden="1" x14ac:dyDescent="0.25">
      <c r="A74" s="21" t="s">
        <v>81</v>
      </c>
    </row>
    <row r="75" spans="1:1" ht="15" hidden="1" x14ac:dyDescent="0.25">
      <c r="A75" s="22" t="s">
        <v>80</v>
      </c>
    </row>
    <row r="76" spans="1:1" ht="15" hidden="1" x14ac:dyDescent="0.25">
      <c r="A76" s="21" t="s">
        <v>91</v>
      </c>
    </row>
    <row r="77" spans="1:1" ht="15" hidden="1" x14ac:dyDescent="0.25">
      <c r="A77" s="22" t="s">
        <v>90</v>
      </c>
    </row>
    <row r="78" spans="1:1" ht="15" hidden="1" x14ac:dyDescent="0.25">
      <c r="A78" s="21" t="s">
        <v>94</v>
      </c>
    </row>
    <row r="79" spans="1:1" ht="15" hidden="1" x14ac:dyDescent="0.25">
      <c r="A79" s="22" t="s">
        <v>93</v>
      </c>
    </row>
    <row r="80" spans="1:1" ht="15" hidden="1" x14ac:dyDescent="0.25">
      <c r="A80" s="21" t="s">
        <v>103</v>
      </c>
    </row>
    <row r="81" spans="1:1" ht="15" hidden="1" x14ac:dyDescent="0.25">
      <c r="A81" s="22" t="s">
        <v>102</v>
      </c>
    </row>
    <row r="82" spans="1:1" ht="15" x14ac:dyDescent="0.25">
      <c r="A82" s="21" t="s">
        <v>110</v>
      </c>
    </row>
    <row r="83" spans="1:1" ht="15" x14ac:dyDescent="0.25">
      <c r="A83" s="22" t="s">
        <v>109</v>
      </c>
    </row>
    <row r="90" spans="1:1" ht="15" x14ac:dyDescent="0.25">
      <c r="A90" s="69"/>
    </row>
    <row r="91" spans="1:1" ht="15" x14ac:dyDescent="0.25">
      <c r="A91" s="21" t="s">
        <v>32</v>
      </c>
    </row>
    <row r="92" spans="1:1" ht="15" x14ac:dyDescent="0.25">
      <c r="A92" s="70" t="s">
        <v>35</v>
      </c>
    </row>
    <row r="93" spans="1:1" ht="15" x14ac:dyDescent="0.25">
      <c r="A93" s="21" t="s">
        <v>33</v>
      </c>
    </row>
    <row r="94" spans="1:1" ht="15" x14ac:dyDescent="0.25">
      <c r="A94" s="70" t="s">
        <v>34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6C098C-6E57-4C83-AF7C-64875B6E01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F81DC33-AA08-4F57-9583-4E462B8CB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2019-01-09T16:21:41Z</cp:lastPrinted>
  <dcterms:created xsi:type="dcterms:W3CDTF">2000-04-13T13:33:42Z</dcterms:created>
  <dcterms:modified xsi:type="dcterms:W3CDTF">2024-02-27T21:41:40Z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