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EE1AE9F-D062-4477-8ADF-ADCE1642241E}" xr6:coauthVersionLast="47" xr6:coauthVersionMax="47" xr10:uidLastSave="{00000000-0000-0000-0000-000000000000}"/>
  <bookViews>
    <workbookView xWindow="3600" yWindow="4080" windowWidth="21600" windowHeight="11385" xr2:uid="{00000000-000D-0000-FFFF-FFFF00000000}"/>
  </bookViews>
  <sheets>
    <sheet name="LAWRENCE" sheetId="2" r:id="rId1"/>
  </sheets>
  <definedNames>
    <definedName name="_xlnm.Print_Area" localSheetId="0">LAWRENCE!$A$1:$H$64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6" i="2" l="1"/>
  <c r="S16" i="2" s="1"/>
  <c r="R14" i="2"/>
  <c r="S14" i="2" s="1"/>
  <c r="S15" i="2"/>
  <c r="S17" i="2"/>
  <c r="S18" i="2"/>
  <c r="Q36" i="2"/>
  <c r="Q34" i="2"/>
  <c r="S34" i="2" s="1"/>
  <c r="S35" i="2"/>
  <c r="S37" i="2"/>
  <c r="S27" i="2"/>
  <c r="P62" i="2"/>
  <c r="S11" i="2"/>
  <c r="O10" i="2"/>
  <c r="O62" i="2" s="1"/>
  <c r="S33" i="2"/>
  <c r="S20" i="2"/>
  <c r="N32" i="2"/>
  <c r="S32" i="2" s="1"/>
  <c r="N19" i="2"/>
  <c r="S19" i="2" s="1"/>
  <c r="S26" i="2"/>
  <c r="M62" i="2"/>
  <c r="L62" i="2"/>
  <c r="S53" i="2"/>
  <c r="S58" i="2"/>
  <c r="K57" i="2"/>
  <c r="S57" i="2" s="1"/>
  <c r="J12" i="2"/>
  <c r="J62" i="2" s="1"/>
  <c r="S13" i="2"/>
  <c r="I8" i="2"/>
  <c r="I62" i="2" s="1"/>
  <c r="S9" i="2"/>
  <c r="S40" i="2"/>
  <c r="R62" i="2" l="1"/>
  <c r="Q62" i="2"/>
  <c r="S36" i="2"/>
  <c r="S10" i="2"/>
  <c r="N62" i="2"/>
  <c r="S12" i="2"/>
  <c r="K62" i="2"/>
  <c r="S8" i="2"/>
  <c r="H62" i="2"/>
</calcChain>
</file>

<file path=xl/sharedStrings.xml><?xml version="1.0" encoding="utf-8"?>
<sst xmlns="http://schemas.openxmlformats.org/spreadsheetml/2006/main" count="204" uniqueCount="117">
  <si>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</si>
  <si>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</si>
  <si>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</si>
  <si>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</si>
  <si>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</si>
  <si>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</si>
  <si>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</si>
  <si>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</si>
  <si>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</si>
  <si>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</si>
  <si>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</si>
  <si>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</si>
  <si>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LOWER MERRIMACK</t>
  </si>
  <si>
    <t xml:space="preserve">CITY OF LAWRENCE </t>
  </si>
  <si>
    <t>STATE ONE STOP</t>
  </si>
  <si>
    <t>N/A</t>
  </si>
  <si>
    <t>17.207</t>
  </si>
  <si>
    <t>DVOP</t>
  </si>
  <si>
    <t>7002-6628</t>
  </si>
  <si>
    <t>7003-1010</t>
  </si>
  <si>
    <t>WORKFORCE TRAINING FUND</t>
  </si>
  <si>
    <t>4400-3067</t>
  </si>
  <si>
    <t>K103</t>
  </si>
  <si>
    <t>7003-0135</t>
  </si>
  <si>
    <t>K264</t>
  </si>
  <si>
    <t>7002-6626</t>
  </si>
  <si>
    <t>K105</t>
  </si>
  <si>
    <t>K107</t>
  </si>
  <si>
    <t>7003-0803</t>
  </si>
  <si>
    <t>K284</t>
  </si>
  <si>
    <t>DUNS 947581567</t>
  </si>
  <si>
    <t>CT EOL 23CCLAWTRADE</t>
  </si>
  <si>
    <t>FAIN #</t>
  </si>
  <si>
    <t>AA-38535-22-55-A-25</t>
  </si>
  <si>
    <t>TA38685-22-55-A-25</t>
  </si>
  <si>
    <t>DV35786-21-55-5-25</t>
  </si>
  <si>
    <t>TRADE (SERVICE DATE: 10/1/2021-9/30/2024)</t>
  </si>
  <si>
    <t>FTRADE 2022</t>
  </si>
  <si>
    <t>K102</t>
  </si>
  <si>
    <t>JULY 1, 2023 - SEPTEMBER 30, 2024</t>
  </si>
  <si>
    <t>VENDOR CUSTOMER CODE</t>
  </si>
  <si>
    <t>UEI #</t>
  </si>
  <si>
    <t>L29TZUSNKTF8</t>
  </si>
  <si>
    <t>VC6000192104</t>
  </si>
  <si>
    <t>WPP SNAP EXPANSION</t>
  </si>
  <si>
    <t>FY20233067</t>
  </si>
  <si>
    <t>CT EOL 24CCLAWWP</t>
  </si>
  <si>
    <t>JULY 1, 2023-SEPT. 30, 2023</t>
  </si>
  <si>
    <t>INITIAL AWARD FY24</t>
  </si>
  <si>
    <t>BUDGET #1 FY24</t>
  </si>
  <si>
    <t>INITIAL AWARD FY24 MAY 31, 2023</t>
  </si>
  <si>
    <t>TO ADD WPP SNAP EXPANSION FUNDS</t>
  </si>
  <si>
    <t>BUDGET #1 FY24 JULY 31, 2023</t>
  </si>
  <si>
    <t>TO ADD FY24 YOUTH FUNDS</t>
  </si>
  <si>
    <t>CT EOL 24CCLAWWIA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</si>
  <si>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</si>
  <si>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</si>
  <si>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JULY 1, 2024-JUNE 30, 2025</t>
  </si>
  <si>
    <t>FWIAYTH24</t>
  </si>
  <si>
    <t>7003-1631</t>
  </si>
  <si>
    <t>BUDGET #2 FY24 AUGUST 2, 2023</t>
  </si>
  <si>
    <t>TO ADD FY24 DISLOCATED WORKER FUNDS</t>
  </si>
  <si>
    <t>DISLOCATED WORKER</t>
  </si>
  <si>
    <t>FWIADWK24A</t>
  </si>
  <si>
    <t>7003-1778</t>
  </si>
  <si>
    <t>BUDGET #2 FY24</t>
  </si>
  <si>
    <t>BUDGET #3 FY24</t>
  </si>
  <si>
    <t>CT EOL 24CCLAWNEGREA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</si>
  <si>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</si>
  <si>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</si>
  <si>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</si>
  <si>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</si>
  <si>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</si>
  <si>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</si>
  <si>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UI-35950-21-60-A-25</t>
  </si>
  <si>
    <t>JULY 1, 2024-SEPT 30, 2024</t>
  </si>
  <si>
    <t>BUDGET #4 FY24</t>
  </si>
  <si>
    <t>BUDGET #4 FY24 AUGUST 31, 2023</t>
  </si>
  <si>
    <t>TO ADD FY24 VETS FUNDS</t>
  </si>
  <si>
    <t>CT EOL 24CCLAWVETSUI</t>
  </si>
  <si>
    <t>JULY 1,2023-JUNE 30, 2024</t>
  </si>
  <si>
    <t>FVETS2023</t>
  </si>
  <si>
    <t>K109</t>
  </si>
  <si>
    <t>BUDGET #5 FY24 SEPTEMBER 12, 2023</t>
  </si>
  <si>
    <t>TO ADD WTF FUNDS</t>
  </si>
  <si>
    <t>CT EOL 24CCLAWSOSWTF</t>
  </si>
  <si>
    <t>WTRUSTF24</t>
  </si>
  <si>
    <t>BUDGET #5 FY24</t>
  </si>
  <si>
    <t>BUDGET #6 FY24</t>
  </si>
  <si>
    <t>TO ADD REGIONAL PLANNING FUNDS</t>
  </si>
  <si>
    <t>BUDGET #6 FY24 SEPTEMBER 22, 2023</t>
  </si>
  <si>
    <t>REGIONAL PLANNING</t>
  </si>
  <si>
    <t>FWIADWK23A</t>
  </si>
  <si>
    <t>FES2023</t>
  </si>
  <si>
    <t>ES-38736-22-55-A-25</t>
  </si>
  <si>
    <t>SEPT 25, 2023-JUNE 30,  2024</t>
  </si>
  <si>
    <t>BUDGET #7 FY24</t>
  </si>
  <si>
    <t>TO ADD FY24 ADULT FUNDS</t>
  </si>
  <si>
    <t>BUDGET #7 FY24 SEPTEMBER 26, 2023</t>
  </si>
  <si>
    <t>ADULT</t>
  </si>
  <si>
    <t>FWIAADT24A</t>
  </si>
  <si>
    <t>7003-1630</t>
  </si>
  <si>
    <t>BUDGET #8 FY24 SEPTEMBER 27, 2023</t>
  </si>
  <si>
    <t>TO ADD FY24 SOS FUNDS</t>
  </si>
  <si>
    <t>BUDGET #8 FY24</t>
  </si>
  <si>
    <t>STOSCC2024</t>
  </si>
  <si>
    <t>TO ADD WP FUNDS</t>
  </si>
  <si>
    <t>BUDGET #9 FY24 DEC 1, 2023</t>
  </si>
  <si>
    <t>WP 90%</t>
  </si>
  <si>
    <t>FES2024</t>
  </si>
  <si>
    <t>WP 10%</t>
  </si>
  <si>
    <t>BUDGET #9 FY24</t>
  </si>
  <si>
    <t>BUDGET #10 FY24</t>
  </si>
  <si>
    <t>FWIAADT24B</t>
  </si>
  <si>
    <t>FWIADWK24B</t>
  </si>
  <si>
    <t>BUDGET #10 FY24 DEC 7, 2023</t>
  </si>
  <si>
    <t>TO ADD WIOA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</si>
</sst>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2" xfId="0" quotePrefix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quotePrefix="1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4" fontId="8" fillId="0" borderId="3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7" fontId="8" fillId="0" borderId="2" xfId="0" applyNumberFormat="1" applyFont="1" applyBorder="1"/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quotePrefix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8" fillId="0" borderId="2" xfId="0" applyFont="1" applyBorder="1"/>
    <xf numFmtId="0" fontId="8" fillId="0" borderId="4" xfId="0" quotePrefix="1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44" fontId="8" fillId="0" borderId="2" xfId="1" applyFont="1" applyFill="1" applyBorder="1" applyAlignment="1">
      <alignment horizontal="center"/>
    </xf>
    <xf numFmtId="44" fontId="8" fillId="0" borderId="7" xfId="1" applyFont="1" applyFill="1" applyBorder="1" applyAlignment="1">
      <alignment horizontal="center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3" fontId="8" fillId="0" borderId="2" xfId="0" applyNumberFormat="1" applyFont="1" applyBorder="1" applyAlignment="1">
      <alignment horizontal="center"/>
    </xf>
    <xf numFmtId="44" fontId="8" fillId="0" borderId="0" xfId="0" applyNumberFormat="1" applyFont="1"/>
    <xf numFmtId="0" fontId="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/>
    <xf numFmtId="0" fontId="7" fillId="0" borderId="3" xfId="0" applyFont="1" applyBorder="1" applyAlignment="1">
      <alignment horizontal="center"/>
    </xf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5" fillId="2" borderId="10" xfId="0" applyFont="1" applyFill="1" applyBorder="1" applyAlignment="1">
      <alignment horizontal="center" vertical="center" wrapText="1"/>
    </xf>
    <xf numFmtId="44" fontId="7" fillId="0" borderId="0" xfId="0" applyNumberFormat="1" applyFont="1"/>
    <xf numFmtId="0" fontId="17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7" fillId="2" borderId="0" xfId="0" applyFont="1" applyFill="1"/>
    <xf numFmtId="0" fontId="14" fillId="0" borderId="2" xfId="0" applyFont="1" applyBorder="1"/>
    <xf numFmtId="0" fontId="16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2" xfId="0" applyFont="1" applyBorder="1" applyAlignment="1">
      <alignment horizontal="center" wrapText="1"/>
    </xf>
    <xf numFmtId="0" fontId="8" fillId="0" borderId="2" xfId="0" quotePrefix="1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4"/>
  <sheetViews>
    <sheetView tabSelected="1" topLeftCell="A5" zoomScale="95" zoomScaleNormal="95" workbookViewId="0">
      <selection activeCell="R14" sqref="R14"/>
    </sheetView>
  </sheetViews>
  <sheetFormatPr defaultColWidth="9.140625" defaultRowHeight="13.5" x14ac:dyDescent="0.25"/>
  <cols>
    <col min="1" max="1" width="42.7109375" style="3" customWidth="1"/>
    <col min="2" max="2" width="32.42578125" style="3" customWidth="1"/>
    <col min="3" max="3" width="19.140625" style="2" customWidth="1"/>
    <col min="4" max="4" width="16.140625" style="2" customWidth="1"/>
    <col min="5" max="5" width="11.42578125" style="2" customWidth="1"/>
    <col min="6" max="6" width="24.28515625" style="2" customWidth="1"/>
    <col min="7" max="7" width="28" style="2" customWidth="1"/>
    <col min="8" max="8" width="14.140625" style="2" hidden="1" customWidth="1"/>
    <col min="9" max="14" width="24" style="2" hidden="1" customWidth="1"/>
    <col min="15" max="15" width="18" style="2" hidden="1" customWidth="1"/>
    <col min="16" max="17" width="18.140625" style="2" hidden="1" customWidth="1"/>
    <col min="18" max="18" width="18.140625" style="2" customWidth="1"/>
    <col min="19" max="19" width="13.85546875" style="3" hidden="1" customWidth="1"/>
    <col min="20" max="20" width="11.140625" style="3" bestFit="1" customWidth="1"/>
    <col min="21" max="21" width="12.85546875" style="3" bestFit="1" customWidth="1"/>
    <col min="22" max="16384" width="9.140625" style="3"/>
  </cols>
  <sheetData>
    <row r="1" spans="1:20" ht="20.25" x14ac:dyDescent="0.3">
      <c r="A1" s="3" t="s">
        <v>11</v>
      </c>
      <c r="B1" s="78" t="s">
        <v>10</v>
      </c>
      <c r="C1" s="79"/>
      <c r="D1" s="79"/>
      <c r="E1" s="79"/>
      <c r="F1" s="79"/>
      <c r="G1" s="79"/>
      <c r="H1" s="79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20" ht="20.25" x14ac:dyDescent="0.3">
      <c r="A2" s="4" t="s">
        <v>12</v>
      </c>
      <c r="B2" s="6"/>
      <c r="C2" s="6"/>
      <c r="D2" s="6"/>
      <c r="E2" s="7"/>
      <c r="F2" s="7"/>
      <c r="G2" s="7"/>
    </row>
    <row r="3" spans="1:20" ht="20.25" x14ac:dyDescent="0.3">
      <c r="A3" s="4" t="s">
        <v>13</v>
      </c>
      <c r="B3" s="6" t="s">
        <v>7</v>
      </c>
      <c r="C3" s="1"/>
    </row>
    <row r="4" spans="1:20" ht="21" thickBot="1" x14ac:dyDescent="0.35">
      <c r="A4" s="4"/>
      <c r="B4" s="5"/>
      <c r="C4" s="1"/>
    </row>
    <row r="5" spans="1:20" s="9" customFormat="1" ht="54.95" customHeight="1" thickBot="1" x14ac:dyDescent="0.35">
      <c r="A5" s="30"/>
      <c r="B5" s="31" t="s">
        <v>2</v>
      </c>
      <c r="C5" s="31" t="s">
        <v>3</v>
      </c>
      <c r="D5" s="31" t="s">
        <v>4</v>
      </c>
      <c r="E5" s="31" t="s">
        <v>5</v>
      </c>
      <c r="F5" s="31" t="s">
        <v>1</v>
      </c>
      <c r="G5" s="58" t="s">
        <v>32</v>
      </c>
      <c r="H5" s="31" t="s">
        <v>48</v>
      </c>
      <c r="I5" s="58" t="s">
        <v>49</v>
      </c>
      <c r="J5" s="58" t="s">
        <v>65</v>
      </c>
      <c r="K5" s="58" t="s">
        <v>66</v>
      </c>
      <c r="L5" s="58" t="s">
        <v>76</v>
      </c>
      <c r="M5" s="58" t="s">
        <v>87</v>
      </c>
      <c r="N5" s="58" t="s">
        <v>88</v>
      </c>
      <c r="O5" s="58" t="s">
        <v>96</v>
      </c>
      <c r="P5" s="58" t="s">
        <v>104</v>
      </c>
      <c r="Q5" s="58" t="s">
        <v>111</v>
      </c>
      <c r="R5" s="58" t="s">
        <v>112</v>
      </c>
      <c r="S5" s="8" t="s">
        <v>6</v>
      </c>
    </row>
    <row r="6" spans="1:20" s="9" customFormat="1" ht="16.5" x14ac:dyDescent="0.3">
      <c r="A6" s="24" t="s">
        <v>8</v>
      </c>
      <c r="B6" s="25"/>
      <c r="C6" s="26"/>
      <c r="D6" s="26"/>
      <c r="E6" s="27"/>
      <c r="F6" s="28"/>
      <c r="G6" s="28"/>
      <c r="H6" s="28"/>
      <c r="I6" s="57"/>
      <c r="J6" s="57"/>
      <c r="K6" s="57"/>
      <c r="L6" s="57"/>
      <c r="M6" s="57"/>
      <c r="N6" s="57"/>
      <c r="O6" s="57"/>
      <c r="P6" s="57"/>
      <c r="Q6" s="57"/>
      <c r="R6" s="57"/>
      <c r="S6" s="29"/>
    </row>
    <row r="7" spans="1:20" s="9" customFormat="1" ht="16.5" x14ac:dyDescent="0.3">
      <c r="A7" s="14" t="s">
        <v>54</v>
      </c>
      <c r="B7" s="10"/>
      <c r="C7" s="11"/>
      <c r="D7" s="11"/>
      <c r="E7" s="12"/>
      <c r="F7" s="13"/>
      <c r="G7" s="13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15"/>
    </row>
    <row r="8" spans="1:20" s="9" customFormat="1" ht="16.5" hidden="1" x14ac:dyDescent="0.3">
      <c r="A8" s="60" t="s">
        <v>55</v>
      </c>
      <c r="B8" s="72" t="s">
        <v>56</v>
      </c>
      <c r="C8" s="73" t="s">
        <v>58</v>
      </c>
      <c r="D8" s="61" t="s">
        <v>59</v>
      </c>
      <c r="E8" s="61">
        <v>6501</v>
      </c>
      <c r="F8" s="16">
        <v>17.259</v>
      </c>
      <c r="G8" s="66" t="s">
        <v>33</v>
      </c>
      <c r="H8" s="47"/>
      <c r="I8" s="47">
        <f>1230933-1</f>
        <v>1230932</v>
      </c>
      <c r="J8" s="47"/>
      <c r="K8" s="47"/>
      <c r="L8" s="47"/>
      <c r="M8" s="47"/>
      <c r="N8" s="47"/>
      <c r="O8" s="47"/>
      <c r="P8" s="47"/>
      <c r="Q8" s="47"/>
      <c r="R8" s="47"/>
      <c r="S8" s="15">
        <f>SUM(I8)</f>
        <v>1230932</v>
      </c>
    </row>
    <row r="9" spans="1:20" s="9" customFormat="1" ht="16.5" hidden="1" x14ac:dyDescent="0.3">
      <c r="A9" s="60" t="s">
        <v>55</v>
      </c>
      <c r="B9" s="16" t="s">
        <v>57</v>
      </c>
      <c r="C9" s="73" t="s">
        <v>58</v>
      </c>
      <c r="D9" s="61" t="s">
        <v>59</v>
      </c>
      <c r="E9" s="61">
        <v>6501</v>
      </c>
      <c r="F9" s="16">
        <v>17.259</v>
      </c>
      <c r="G9" s="66" t="s">
        <v>33</v>
      </c>
      <c r="H9" s="47"/>
      <c r="I9" s="47">
        <v>1</v>
      </c>
      <c r="J9" s="47"/>
      <c r="K9" s="47"/>
      <c r="L9" s="47"/>
      <c r="M9" s="47"/>
      <c r="N9" s="47"/>
      <c r="O9" s="47"/>
      <c r="P9" s="47"/>
      <c r="Q9" s="47"/>
      <c r="R9" s="47"/>
      <c r="S9" s="15">
        <f>SUM(I9)</f>
        <v>1</v>
      </c>
    </row>
    <row r="10" spans="1:20" s="9" customFormat="1" ht="16.5" hidden="1" x14ac:dyDescent="0.3">
      <c r="A10" s="17" t="s">
        <v>99</v>
      </c>
      <c r="B10" s="72" t="s">
        <v>56</v>
      </c>
      <c r="C10" s="14" t="s">
        <v>100</v>
      </c>
      <c r="D10" s="54" t="s">
        <v>101</v>
      </c>
      <c r="E10" s="54">
        <v>6502</v>
      </c>
      <c r="F10" s="14">
        <v>17.257999999999999</v>
      </c>
      <c r="G10" s="66" t="s">
        <v>33</v>
      </c>
      <c r="H10" s="47"/>
      <c r="I10" s="47"/>
      <c r="J10" s="47"/>
      <c r="K10" s="47"/>
      <c r="L10" s="47"/>
      <c r="M10" s="47"/>
      <c r="N10" s="47"/>
      <c r="O10" s="47">
        <f>224683-1</f>
        <v>224682</v>
      </c>
      <c r="P10" s="47"/>
      <c r="Q10" s="47"/>
      <c r="R10" s="47"/>
      <c r="S10" s="15">
        <f>O10</f>
        <v>224682</v>
      </c>
    </row>
    <row r="11" spans="1:20" s="18" customFormat="1" ht="16.5" hidden="1" x14ac:dyDescent="0.3">
      <c r="A11" s="17" t="s">
        <v>99</v>
      </c>
      <c r="B11" s="16" t="s">
        <v>57</v>
      </c>
      <c r="C11" s="14" t="s">
        <v>100</v>
      </c>
      <c r="D11" s="54" t="s">
        <v>101</v>
      </c>
      <c r="E11" s="54">
        <v>6502</v>
      </c>
      <c r="F11" s="14">
        <v>17.257999999999999</v>
      </c>
      <c r="G11" s="66" t="s">
        <v>33</v>
      </c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47"/>
      <c r="R11" s="47"/>
      <c r="S11" s="15">
        <f>O11</f>
        <v>1</v>
      </c>
    </row>
    <row r="12" spans="1:20" s="18" customFormat="1" ht="16.5" hidden="1" x14ac:dyDescent="0.3">
      <c r="A12" s="34" t="s">
        <v>62</v>
      </c>
      <c r="B12" s="72" t="s">
        <v>56</v>
      </c>
      <c r="C12" s="73" t="s">
        <v>63</v>
      </c>
      <c r="D12" s="54" t="s">
        <v>64</v>
      </c>
      <c r="E12" s="54">
        <v>6503</v>
      </c>
      <c r="F12" s="14">
        <v>17.277999999999999</v>
      </c>
      <c r="G12" s="66" t="s">
        <v>33</v>
      </c>
      <c r="H12" s="47"/>
      <c r="I12" s="47"/>
      <c r="J12" s="47">
        <f>156297-1</f>
        <v>156296</v>
      </c>
      <c r="K12" s="47"/>
      <c r="L12" s="47"/>
      <c r="M12" s="47"/>
      <c r="N12" s="47"/>
      <c r="O12" s="47"/>
      <c r="P12" s="47"/>
      <c r="Q12" s="47"/>
      <c r="R12" s="47"/>
      <c r="S12" s="15">
        <f>SUM(J12)</f>
        <v>156296</v>
      </c>
    </row>
    <row r="13" spans="1:20" s="18" customFormat="1" ht="16.5" hidden="1" x14ac:dyDescent="0.3">
      <c r="A13" s="34" t="s">
        <v>62</v>
      </c>
      <c r="B13" s="16" t="s">
        <v>57</v>
      </c>
      <c r="C13" s="73" t="s">
        <v>63</v>
      </c>
      <c r="D13" s="54" t="s">
        <v>64</v>
      </c>
      <c r="E13" s="54">
        <v>6503</v>
      </c>
      <c r="F13" s="14">
        <v>17.277999999999999</v>
      </c>
      <c r="G13" s="66" t="s">
        <v>33</v>
      </c>
      <c r="H13" s="47"/>
      <c r="I13" s="47"/>
      <c r="J13" s="47">
        <v>1</v>
      </c>
      <c r="K13" s="47"/>
      <c r="L13" s="47"/>
      <c r="M13" s="47"/>
      <c r="N13" s="47"/>
      <c r="O13" s="47"/>
      <c r="P13" s="47"/>
      <c r="Q13" s="47"/>
      <c r="R13" s="47"/>
      <c r="S13" s="15">
        <f>J13</f>
        <v>1</v>
      </c>
      <c r="T13" s="53"/>
    </row>
    <row r="14" spans="1:20" s="18" customFormat="1" ht="15" x14ac:dyDescent="0.25">
      <c r="A14" s="17" t="s">
        <v>99</v>
      </c>
      <c r="B14" s="76" t="s">
        <v>56</v>
      </c>
      <c r="C14" s="14" t="s">
        <v>113</v>
      </c>
      <c r="D14" s="14" t="s">
        <v>101</v>
      </c>
      <c r="E14" s="14">
        <v>6502</v>
      </c>
      <c r="F14" s="14">
        <v>17.257999999999999</v>
      </c>
      <c r="G14" s="77" t="s">
        <v>33</v>
      </c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>
        <f>917724-1</f>
        <v>917723</v>
      </c>
      <c r="S14" s="15">
        <f>SUM(R14)</f>
        <v>917723</v>
      </c>
      <c r="T14" s="53"/>
    </row>
    <row r="15" spans="1:20" s="18" customFormat="1" ht="15" x14ac:dyDescent="0.25">
      <c r="A15" s="17" t="s">
        <v>99</v>
      </c>
      <c r="B15" s="16" t="s">
        <v>57</v>
      </c>
      <c r="C15" s="14" t="s">
        <v>113</v>
      </c>
      <c r="D15" s="14" t="s">
        <v>101</v>
      </c>
      <c r="E15" s="14">
        <v>6502</v>
      </c>
      <c r="F15" s="14">
        <v>17.257999999999999</v>
      </c>
      <c r="G15" s="77" t="s">
        <v>33</v>
      </c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>
        <v>1</v>
      </c>
      <c r="S15" s="15">
        <f t="shared" ref="S15:S18" si="0">SUM(R15)</f>
        <v>1</v>
      </c>
      <c r="T15" s="53"/>
    </row>
    <row r="16" spans="1:20" s="18" customFormat="1" ht="16.5" x14ac:dyDescent="0.3">
      <c r="A16" s="34" t="s">
        <v>62</v>
      </c>
      <c r="B16" s="76" t="s">
        <v>56</v>
      </c>
      <c r="C16" s="67" t="s">
        <v>114</v>
      </c>
      <c r="D16" s="14" t="s">
        <v>64</v>
      </c>
      <c r="E16" s="14">
        <v>6503</v>
      </c>
      <c r="F16" s="14">
        <v>17.277999999999999</v>
      </c>
      <c r="G16" s="77" t="s">
        <v>33</v>
      </c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>
        <f>568455-1</f>
        <v>568454</v>
      </c>
      <c r="S16" s="15">
        <f t="shared" si="0"/>
        <v>568454</v>
      </c>
      <c r="T16" s="53"/>
    </row>
    <row r="17" spans="1:20" s="18" customFormat="1" ht="16.5" x14ac:dyDescent="0.3">
      <c r="A17" s="34" t="s">
        <v>62</v>
      </c>
      <c r="B17" s="16" t="s">
        <v>57</v>
      </c>
      <c r="C17" s="67" t="s">
        <v>114</v>
      </c>
      <c r="D17" s="14" t="s">
        <v>64</v>
      </c>
      <c r="E17" s="14">
        <v>6503</v>
      </c>
      <c r="F17" s="14">
        <v>17.277999999999999</v>
      </c>
      <c r="G17" s="77" t="s">
        <v>33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>
        <v>1</v>
      </c>
      <c r="S17" s="15">
        <f t="shared" si="0"/>
        <v>1</v>
      </c>
      <c r="T17" s="53"/>
    </row>
    <row r="18" spans="1:20" s="18" customFormat="1" ht="15" x14ac:dyDescent="0.25">
      <c r="A18" s="34"/>
      <c r="B18" s="16"/>
      <c r="C18" s="46"/>
      <c r="D18" s="14"/>
      <c r="E18" s="16"/>
      <c r="F18" s="14"/>
      <c r="G18" s="14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15">
        <f t="shared" si="0"/>
        <v>0</v>
      </c>
    </row>
    <row r="19" spans="1:20" s="9" customFormat="1" ht="16.5" hidden="1" x14ac:dyDescent="0.3">
      <c r="A19" s="34" t="s">
        <v>91</v>
      </c>
      <c r="B19" s="16" t="s">
        <v>95</v>
      </c>
      <c r="C19" s="14" t="s">
        <v>92</v>
      </c>
      <c r="D19" s="54" t="s">
        <v>64</v>
      </c>
      <c r="E19" s="14">
        <v>6407</v>
      </c>
      <c r="F19" s="14">
        <v>17.277999999999999</v>
      </c>
      <c r="G19" s="75" t="s">
        <v>33</v>
      </c>
      <c r="H19" s="47"/>
      <c r="I19" s="47"/>
      <c r="J19" s="47"/>
      <c r="K19" s="47"/>
      <c r="L19" s="47"/>
      <c r="M19" s="47"/>
      <c r="N19" s="47">
        <f>70000-1</f>
        <v>69999</v>
      </c>
      <c r="O19" s="47"/>
      <c r="P19" s="47"/>
      <c r="Q19" s="47"/>
      <c r="R19" s="47"/>
      <c r="S19" s="15">
        <f>SUM(N19)</f>
        <v>69999</v>
      </c>
    </row>
    <row r="20" spans="1:20" s="9" customFormat="1" ht="16.5" hidden="1" x14ac:dyDescent="0.3">
      <c r="A20" s="34" t="s">
        <v>91</v>
      </c>
      <c r="B20" s="16" t="s">
        <v>57</v>
      </c>
      <c r="C20" s="14" t="s">
        <v>92</v>
      </c>
      <c r="D20" s="54" t="s">
        <v>64</v>
      </c>
      <c r="E20" s="14">
        <v>6407</v>
      </c>
      <c r="F20" s="14">
        <v>17.277999999999999</v>
      </c>
      <c r="G20" s="75" t="s">
        <v>33</v>
      </c>
      <c r="H20" s="47"/>
      <c r="I20" s="47"/>
      <c r="J20" s="47"/>
      <c r="K20" s="47"/>
      <c r="L20" s="47"/>
      <c r="M20" s="47"/>
      <c r="N20" s="47">
        <v>1</v>
      </c>
      <c r="O20" s="47"/>
      <c r="P20" s="47"/>
      <c r="Q20" s="47"/>
      <c r="R20" s="47"/>
      <c r="S20" s="15">
        <f>SUM(N20)</f>
        <v>1</v>
      </c>
    </row>
    <row r="21" spans="1:20" s="9" customFormat="1" ht="16.5" hidden="1" x14ac:dyDescent="0.3">
      <c r="A21" s="34"/>
      <c r="B21" s="49"/>
      <c r="C21" s="33"/>
      <c r="D21" s="14"/>
      <c r="E21" s="16"/>
      <c r="F21" s="14"/>
      <c r="G21" s="14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15"/>
    </row>
    <row r="22" spans="1:20" s="9" customFormat="1" ht="16.5" hidden="1" x14ac:dyDescent="0.3">
      <c r="A22" s="17"/>
      <c r="B22" s="16"/>
      <c r="C22" s="51"/>
      <c r="D22" s="14"/>
      <c r="E22" s="51"/>
      <c r="F22" s="14"/>
      <c r="G22" s="14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15"/>
    </row>
    <row r="23" spans="1:20" s="9" customFormat="1" ht="16.5" hidden="1" x14ac:dyDescent="0.3">
      <c r="A23" s="55" t="s">
        <v>8</v>
      </c>
      <c r="B23" s="16"/>
      <c r="C23" s="54"/>
      <c r="D23" s="54"/>
      <c r="E23" s="54"/>
      <c r="F23" s="54"/>
      <c r="G23" s="54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15"/>
    </row>
    <row r="24" spans="1:20" s="9" customFormat="1" ht="16.5" hidden="1" x14ac:dyDescent="0.3">
      <c r="A24" s="14" t="s">
        <v>85</v>
      </c>
      <c r="B24" s="16"/>
      <c r="C24" s="54"/>
      <c r="D24" s="54"/>
      <c r="E24" s="54"/>
      <c r="F24" s="54"/>
      <c r="G24" s="54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15"/>
    </row>
    <row r="25" spans="1:20" s="9" customFormat="1" ht="16.5" hidden="1" x14ac:dyDescent="0.3">
      <c r="A25" s="17"/>
      <c r="B25" s="16"/>
      <c r="C25" s="54"/>
      <c r="D25" s="54"/>
      <c r="E25" s="54"/>
      <c r="F25" s="54"/>
      <c r="G25" s="54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15"/>
    </row>
    <row r="26" spans="1:20" s="9" customFormat="1" ht="16.5" hidden="1" x14ac:dyDescent="0.3">
      <c r="A26" s="43" t="s">
        <v>20</v>
      </c>
      <c r="B26" s="16" t="s">
        <v>56</v>
      </c>
      <c r="C26" s="46" t="s">
        <v>86</v>
      </c>
      <c r="D26" s="62" t="s">
        <v>23</v>
      </c>
      <c r="E26" s="63" t="s">
        <v>24</v>
      </c>
      <c r="F26" s="14" t="s">
        <v>15</v>
      </c>
      <c r="G26" s="14"/>
      <c r="H26" s="47"/>
      <c r="I26" s="47"/>
      <c r="J26" s="47"/>
      <c r="K26" s="47"/>
      <c r="L26" s="47"/>
      <c r="M26" s="47">
        <v>95000</v>
      </c>
      <c r="N26" s="47"/>
      <c r="O26" s="47"/>
      <c r="P26" s="47"/>
      <c r="Q26" s="47"/>
      <c r="R26" s="47"/>
      <c r="S26" s="15">
        <f>SUM(M26)</f>
        <v>95000</v>
      </c>
    </row>
    <row r="27" spans="1:20" s="9" customFormat="1" ht="17.25" hidden="1" thickBot="1" x14ac:dyDescent="0.35">
      <c r="A27" s="35" t="s">
        <v>14</v>
      </c>
      <c r="B27" s="72" t="s">
        <v>56</v>
      </c>
      <c r="C27" s="64" t="s">
        <v>105</v>
      </c>
      <c r="D27" s="62" t="s">
        <v>28</v>
      </c>
      <c r="E27" s="62" t="s">
        <v>29</v>
      </c>
      <c r="F27" s="16" t="s">
        <v>15</v>
      </c>
      <c r="G27" s="16"/>
      <c r="H27" s="47"/>
      <c r="I27" s="47"/>
      <c r="J27" s="47"/>
      <c r="K27" s="47"/>
      <c r="L27" s="47"/>
      <c r="M27" s="47"/>
      <c r="N27" s="47"/>
      <c r="O27" s="47"/>
      <c r="P27" s="47">
        <v>343895</v>
      </c>
      <c r="Q27" s="47"/>
      <c r="R27" s="47"/>
      <c r="S27" s="15">
        <f>P27</f>
        <v>343895</v>
      </c>
    </row>
    <row r="28" spans="1:20" s="9" customFormat="1" ht="17.25" hidden="1" thickTop="1" x14ac:dyDescent="0.3">
      <c r="A28" s="35"/>
      <c r="B28" s="16"/>
      <c r="C28" s="14"/>
      <c r="D28" s="14"/>
      <c r="E28" s="14"/>
      <c r="F28" s="16"/>
      <c r="G28" s="16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15"/>
    </row>
    <row r="29" spans="1:20" s="9" customFormat="1" ht="16.5" hidden="1" x14ac:dyDescent="0.3">
      <c r="A29" s="17"/>
      <c r="B29" s="16"/>
      <c r="C29" s="54"/>
      <c r="D29" s="54"/>
      <c r="E29" s="54"/>
      <c r="F29" s="54"/>
      <c r="G29" s="54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15"/>
    </row>
    <row r="30" spans="1:20" s="9" customFormat="1" ht="16.5" hidden="1" x14ac:dyDescent="0.3">
      <c r="A30" s="24" t="s">
        <v>8</v>
      </c>
      <c r="B30" s="16"/>
      <c r="C30" s="54"/>
      <c r="D30" s="54"/>
      <c r="E30" s="54"/>
      <c r="F30" s="54"/>
      <c r="G30" s="54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15"/>
    </row>
    <row r="31" spans="1:20" s="9" customFormat="1" ht="16.5" hidden="1" x14ac:dyDescent="0.3">
      <c r="A31" s="14" t="s">
        <v>46</v>
      </c>
      <c r="B31" s="10"/>
      <c r="C31" s="11"/>
      <c r="D31" s="11"/>
      <c r="E31" s="12"/>
      <c r="F31" s="13"/>
      <c r="G31" s="13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15"/>
    </row>
    <row r="32" spans="1:20" s="9" customFormat="1" ht="16.5" hidden="1" x14ac:dyDescent="0.3">
      <c r="A32" s="34" t="s">
        <v>91</v>
      </c>
      <c r="B32" s="16" t="s">
        <v>95</v>
      </c>
      <c r="C32" s="14" t="s">
        <v>93</v>
      </c>
      <c r="D32" s="14" t="s">
        <v>25</v>
      </c>
      <c r="E32" s="14" t="s">
        <v>26</v>
      </c>
      <c r="F32" s="16">
        <v>17.207000000000001</v>
      </c>
      <c r="G32" s="75" t="s">
        <v>94</v>
      </c>
      <c r="H32" s="47"/>
      <c r="I32" s="47"/>
      <c r="J32" s="47"/>
      <c r="K32" s="47"/>
      <c r="L32" s="47"/>
      <c r="M32" s="47"/>
      <c r="N32" s="47">
        <f>30000-1</f>
        <v>29999</v>
      </c>
      <c r="O32" s="47"/>
      <c r="P32" s="47"/>
      <c r="Q32" s="47"/>
      <c r="R32" s="47"/>
      <c r="S32" s="15">
        <f>SUM(N32)</f>
        <v>29999</v>
      </c>
    </row>
    <row r="33" spans="1:19" s="9" customFormat="1" ht="16.5" hidden="1" x14ac:dyDescent="0.3">
      <c r="A33" s="34" t="s">
        <v>91</v>
      </c>
      <c r="B33" s="16" t="s">
        <v>57</v>
      </c>
      <c r="C33" s="14" t="s">
        <v>93</v>
      </c>
      <c r="D33" s="14" t="s">
        <v>25</v>
      </c>
      <c r="E33" s="14" t="s">
        <v>26</v>
      </c>
      <c r="F33" s="16">
        <v>17.207000000000001</v>
      </c>
      <c r="G33" s="75" t="s">
        <v>94</v>
      </c>
      <c r="H33" s="47"/>
      <c r="I33" s="47"/>
      <c r="J33" s="47"/>
      <c r="K33" s="47"/>
      <c r="L33" s="47"/>
      <c r="M33" s="47"/>
      <c r="N33" s="47">
        <v>1</v>
      </c>
      <c r="O33" s="47"/>
      <c r="P33" s="47"/>
      <c r="Q33" s="47"/>
      <c r="R33" s="47"/>
      <c r="S33" s="15">
        <f>SUM(N33)</f>
        <v>1</v>
      </c>
    </row>
    <row r="34" spans="1:19" s="9" customFormat="1" ht="16.5" hidden="1" x14ac:dyDescent="0.3">
      <c r="A34" s="17" t="s">
        <v>108</v>
      </c>
      <c r="B34" s="16" t="s">
        <v>56</v>
      </c>
      <c r="C34" s="14" t="s">
        <v>109</v>
      </c>
      <c r="D34" s="14" t="s">
        <v>25</v>
      </c>
      <c r="E34" s="14" t="s">
        <v>26</v>
      </c>
      <c r="F34" s="16">
        <v>17.207000000000001</v>
      </c>
      <c r="G34" s="74" t="s">
        <v>94</v>
      </c>
      <c r="H34" s="47"/>
      <c r="I34" s="47"/>
      <c r="J34" s="47"/>
      <c r="K34" s="47"/>
      <c r="L34" s="47"/>
      <c r="M34" s="47"/>
      <c r="N34" s="47"/>
      <c r="O34" s="47"/>
      <c r="P34" s="47"/>
      <c r="Q34" s="47">
        <f>111942.1-1</f>
        <v>111941.1</v>
      </c>
      <c r="R34" s="47"/>
      <c r="S34" s="15">
        <f>SUM(Q34)</f>
        <v>111941.1</v>
      </c>
    </row>
    <row r="35" spans="1:19" s="9" customFormat="1" ht="16.5" hidden="1" x14ac:dyDescent="0.3">
      <c r="A35" s="17" t="s">
        <v>108</v>
      </c>
      <c r="B35" s="16" t="s">
        <v>57</v>
      </c>
      <c r="C35" s="14" t="s">
        <v>109</v>
      </c>
      <c r="D35" s="14" t="s">
        <v>25</v>
      </c>
      <c r="E35" s="14" t="s">
        <v>26</v>
      </c>
      <c r="F35" s="16">
        <v>17.207000000000001</v>
      </c>
      <c r="G35" s="74" t="s">
        <v>94</v>
      </c>
      <c r="H35" s="47"/>
      <c r="I35" s="47"/>
      <c r="J35" s="47"/>
      <c r="K35" s="47"/>
      <c r="L35" s="47"/>
      <c r="M35" s="47"/>
      <c r="N35" s="47"/>
      <c r="O35" s="47"/>
      <c r="P35" s="47"/>
      <c r="Q35" s="47">
        <v>1</v>
      </c>
      <c r="R35" s="47"/>
      <c r="S35" s="15">
        <f t="shared" ref="S35:S37" si="1">SUM(Q35)</f>
        <v>1</v>
      </c>
    </row>
    <row r="36" spans="1:19" s="9" customFormat="1" ht="16.5" hidden="1" x14ac:dyDescent="0.3">
      <c r="A36" s="17" t="s">
        <v>110</v>
      </c>
      <c r="B36" s="16" t="s">
        <v>56</v>
      </c>
      <c r="C36" s="14" t="s">
        <v>109</v>
      </c>
      <c r="D36" s="14" t="s">
        <v>25</v>
      </c>
      <c r="E36" s="14" t="s">
        <v>27</v>
      </c>
      <c r="F36" s="16" t="s">
        <v>16</v>
      </c>
      <c r="G36" s="74" t="s">
        <v>94</v>
      </c>
      <c r="H36" s="47"/>
      <c r="I36" s="47"/>
      <c r="J36" s="47"/>
      <c r="K36" s="47"/>
      <c r="L36" s="47"/>
      <c r="M36" s="47"/>
      <c r="N36" s="47"/>
      <c r="O36" s="47"/>
      <c r="P36" s="47"/>
      <c r="Q36" s="47">
        <f>7500-1</f>
        <v>7499</v>
      </c>
      <c r="R36" s="47"/>
      <c r="S36" s="15">
        <f t="shared" si="1"/>
        <v>7499</v>
      </c>
    </row>
    <row r="37" spans="1:19" s="9" customFormat="1" ht="16.5" hidden="1" x14ac:dyDescent="0.3">
      <c r="A37" s="17" t="s">
        <v>110</v>
      </c>
      <c r="B37" s="16" t="s">
        <v>57</v>
      </c>
      <c r="C37" s="14" t="s">
        <v>109</v>
      </c>
      <c r="D37" s="14" t="s">
        <v>25</v>
      </c>
      <c r="E37" s="14" t="s">
        <v>27</v>
      </c>
      <c r="F37" s="16" t="s">
        <v>16</v>
      </c>
      <c r="G37" s="74" t="s">
        <v>94</v>
      </c>
      <c r="H37" s="47"/>
      <c r="I37" s="47"/>
      <c r="J37" s="47"/>
      <c r="K37" s="47"/>
      <c r="L37" s="47"/>
      <c r="M37" s="47"/>
      <c r="N37" s="47"/>
      <c r="O37" s="47"/>
      <c r="P37" s="47"/>
      <c r="Q37" s="47">
        <v>1</v>
      </c>
      <c r="R37" s="47"/>
      <c r="S37" s="15">
        <f t="shared" si="1"/>
        <v>1</v>
      </c>
    </row>
    <row r="38" spans="1:19" s="9" customFormat="1" ht="16.5" hidden="1" x14ac:dyDescent="0.3">
      <c r="A38" s="17"/>
      <c r="B38" s="16"/>
      <c r="C38" s="14"/>
      <c r="D38" s="14"/>
      <c r="E38" s="14"/>
      <c r="F38" s="16"/>
      <c r="G38" s="6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15"/>
    </row>
    <row r="39" spans="1:19" s="9" customFormat="1" ht="16.5" hidden="1" x14ac:dyDescent="0.3">
      <c r="A39" s="17"/>
      <c r="B39" s="16"/>
      <c r="C39" s="14"/>
      <c r="D39" s="14"/>
      <c r="E39" s="14"/>
      <c r="F39" s="16"/>
      <c r="G39" s="6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15"/>
    </row>
    <row r="40" spans="1:19" s="9" customFormat="1" ht="16.5" hidden="1" x14ac:dyDescent="0.3">
      <c r="A40" s="69" t="s">
        <v>44</v>
      </c>
      <c r="B40" s="16" t="s">
        <v>47</v>
      </c>
      <c r="C40" s="14" t="s">
        <v>45</v>
      </c>
      <c r="D40" s="14" t="s">
        <v>21</v>
      </c>
      <c r="E40" s="14" t="s">
        <v>22</v>
      </c>
      <c r="F40" s="71">
        <v>10.561</v>
      </c>
      <c r="G40" s="70"/>
      <c r="H40" s="47">
        <v>3241.0600000000009</v>
      </c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15">
        <f>SUM(H40:I40)</f>
        <v>3241.0600000000009</v>
      </c>
    </row>
    <row r="41" spans="1:19" s="9" customFormat="1" ht="16.5" hidden="1" x14ac:dyDescent="0.3">
      <c r="A41" s="17"/>
      <c r="B41" s="39"/>
      <c r="C41" s="42"/>
      <c r="D41" s="42"/>
      <c r="E41" s="42"/>
      <c r="F41" s="39"/>
      <c r="G41" s="39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15"/>
    </row>
    <row r="42" spans="1:19" s="9" customFormat="1" ht="16.5" hidden="1" x14ac:dyDescent="0.3">
      <c r="A42" s="24" t="s">
        <v>8</v>
      </c>
      <c r="B42" s="16"/>
      <c r="C42" s="14"/>
      <c r="D42" s="42"/>
      <c r="E42" s="42"/>
      <c r="F42" s="39"/>
      <c r="G42" s="39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15"/>
    </row>
    <row r="43" spans="1:19" s="9" customFormat="1" ht="16.5" hidden="1" x14ac:dyDescent="0.3">
      <c r="A43" s="14" t="s">
        <v>31</v>
      </c>
      <c r="B43" s="16"/>
      <c r="C43" s="14"/>
      <c r="D43" s="42"/>
      <c r="E43" s="42"/>
      <c r="F43" s="39"/>
      <c r="G43" s="39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15"/>
    </row>
    <row r="44" spans="1:19" s="9" customFormat="1" ht="16.5" hidden="1" x14ac:dyDescent="0.3">
      <c r="A44" s="34"/>
      <c r="B44" s="16"/>
      <c r="C44" s="14"/>
      <c r="D44" s="50"/>
      <c r="E44" s="50"/>
      <c r="F44" s="14"/>
      <c r="G44" s="67" t="s">
        <v>34</v>
      </c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15"/>
    </row>
    <row r="45" spans="1:19" s="9" customFormat="1" ht="16.5" hidden="1" x14ac:dyDescent="0.3">
      <c r="A45" s="34" t="s">
        <v>36</v>
      </c>
      <c r="B45" s="16" t="s">
        <v>39</v>
      </c>
      <c r="C45" s="14" t="s">
        <v>37</v>
      </c>
      <c r="D45" s="50" t="s">
        <v>19</v>
      </c>
      <c r="E45" s="50" t="s">
        <v>38</v>
      </c>
      <c r="F45" s="14">
        <v>17.245000000000001</v>
      </c>
      <c r="G45" s="67" t="s">
        <v>34</v>
      </c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15"/>
    </row>
    <row r="46" spans="1:19" s="9" customFormat="1" ht="16.5" hidden="1" x14ac:dyDescent="0.3">
      <c r="A46" s="34"/>
      <c r="B46" s="16"/>
      <c r="C46" s="14"/>
      <c r="D46" s="14"/>
      <c r="E46" s="14"/>
      <c r="F46" s="14"/>
      <c r="G46" s="14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15"/>
    </row>
    <row r="47" spans="1:19" s="9" customFormat="1" ht="16.5" hidden="1" x14ac:dyDescent="0.3">
      <c r="A47" s="44"/>
      <c r="B47" s="45"/>
      <c r="C47" s="14"/>
      <c r="D47" s="14"/>
      <c r="E47" s="14"/>
      <c r="F47" s="14"/>
      <c r="G47" s="14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15"/>
    </row>
    <row r="48" spans="1:19" s="9" customFormat="1" ht="16.5" hidden="1" x14ac:dyDescent="0.3">
      <c r="A48" s="44"/>
      <c r="B48" s="16"/>
      <c r="C48" s="14"/>
      <c r="D48" s="14"/>
      <c r="E48" s="14"/>
      <c r="F48" s="14"/>
      <c r="G48" s="14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15"/>
    </row>
    <row r="49" spans="1:20" s="9" customFormat="1" ht="16.5" hidden="1" x14ac:dyDescent="0.3">
      <c r="A49" s="44"/>
      <c r="B49" s="16"/>
      <c r="C49" s="14"/>
      <c r="D49" s="14"/>
      <c r="E49" s="14"/>
      <c r="F49" s="14"/>
      <c r="G49" s="14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15"/>
    </row>
    <row r="50" spans="1:20" s="9" customFormat="1" ht="16.5" hidden="1" x14ac:dyDescent="0.3">
      <c r="A50" s="17"/>
      <c r="B50" s="39"/>
      <c r="C50" s="40"/>
      <c r="D50" s="40"/>
      <c r="E50" s="41"/>
      <c r="F50" s="39"/>
      <c r="G50" s="39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15"/>
    </row>
    <row r="51" spans="1:20" s="9" customFormat="1" ht="16.5" hidden="1" x14ac:dyDescent="0.3">
      <c r="A51" s="24" t="s">
        <v>8</v>
      </c>
      <c r="B51" s="39"/>
      <c r="C51" s="40"/>
      <c r="D51" s="40"/>
      <c r="E51" s="41"/>
      <c r="F51" s="39"/>
      <c r="G51" s="39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15"/>
    </row>
    <row r="52" spans="1:20" s="9" customFormat="1" ht="16.5" hidden="1" x14ac:dyDescent="0.3">
      <c r="A52" s="14" t="s">
        <v>79</v>
      </c>
      <c r="B52" s="39"/>
      <c r="C52" s="40"/>
      <c r="D52" s="40"/>
      <c r="E52" s="41"/>
      <c r="F52" s="39"/>
      <c r="G52" s="39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15"/>
    </row>
    <row r="53" spans="1:20" s="9" customFormat="1" ht="16.5" hidden="1" x14ac:dyDescent="0.3">
      <c r="A53" s="44" t="s">
        <v>17</v>
      </c>
      <c r="B53" s="16" t="s">
        <v>80</v>
      </c>
      <c r="C53" s="14" t="s">
        <v>81</v>
      </c>
      <c r="D53" s="14" t="s">
        <v>18</v>
      </c>
      <c r="E53" s="37" t="s">
        <v>82</v>
      </c>
      <c r="F53" s="33">
        <v>17.800999999999998</v>
      </c>
      <c r="G53" s="67" t="s">
        <v>35</v>
      </c>
      <c r="H53" s="47"/>
      <c r="I53" s="47"/>
      <c r="J53" s="47"/>
      <c r="K53" s="47"/>
      <c r="L53" s="47">
        <v>27014</v>
      </c>
      <c r="M53" s="47"/>
      <c r="N53" s="47"/>
      <c r="O53" s="47"/>
      <c r="P53" s="47"/>
      <c r="Q53" s="47"/>
      <c r="R53" s="47"/>
      <c r="S53" s="15">
        <f>L53</f>
        <v>27014</v>
      </c>
    </row>
    <row r="54" spans="1:20" s="9" customFormat="1" ht="16.5" hidden="1" x14ac:dyDescent="0.3">
      <c r="A54" s="17"/>
      <c r="B54" s="16"/>
      <c r="C54" s="36"/>
      <c r="D54" s="36"/>
      <c r="E54" s="37"/>
      <c r="F54" s="16"/>
      <c r="G54" s="16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15"/>
    </row>
    <row r="55" spans="1:20" s="9" customFormat="1" ht="16.5" hidden="1" x14ac:dyDescent="0.3">
      <c r="A55" s="38" t="s">
        <v>8</v>
      </c>
      <c r="B55" s="16"/>
      <c r="C55" s="36"/>
      <c r="D55" s="36"/>
      <c r="E55" s="37"/>
      <c r="F55" s="16"/>
      <c r="G55" s="16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15"/>
    </row>
    <row r="56" spans="1:20" s="9" customFormat="1" ht="16.5" hidden="1" x14ac:dyDescent="0.3">
      <c r="A56" s="14" t="s">
        <v>67</v>
      </c>
      <c r="B56" s="10"/>
      <c r="C56" s="11"/>
      <c r="D56" s="11"/>
      <c r="E56" s="12"/>
      <c r="F56" s="13"/>
      <c r="G56" s="13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15"/>
    </row>
    <row r="57" spans="1:20" s="9" customFormat="1" ht="16.5" hidden="1" x14ac:dyDescent="0.3">
      <c r="A57" s="59" t="s">
        <v>70</v>
      </c>
      <c r="B57" s="72" t="s">
        <v>56</v>
      </c>
      <c r="C57" s="14" t="s">
        <v>71</v>
      </c>
      <c r="D57" s="14" t="s">
        <v>72</v>
      </c>
      <c r="E57" s="14" t="s">
        <v>73</v>
      </c>
      <c r="F57" s="14">
        <v>17.225000000000001</v>
      </c>
      <c r="G57" s="74" t="s">
        <v>74</v>
      </c>
      <c r="H57" s="47"/>
      <c r="I57" s="47"/>
      <c r="J57" s="47"/>
      <c r="K57" s="47">
        <f>240764-1</f>
        <v>240763</v>
      </c>
      <c r="L57" s="47"/>
      <c r="M57" s="47"/>
      <c r="N57" s="47"/>
      <c r="O57" s="47"/>
      <c r="P57" s="47"/>
      <c r="Q57" s="47"/>
      <c r="R57" s="47"/>
      <c r="S57" s="15">
        <f>SUM(K57)</f>
        <v>240763</v>
      </c>
    </row>
    <row r="58" spans="1:20" s="9" customFormat="1" ht="16.5" hidden="1" x14ac:dyDescent="0.3">
      <c r="A58" s="59" t="s">
        <v>70</v>
      </c>
      <c r="B58" s="16" t="s">
        <v>75</v>
      </c>
      <c r="C58" s="14" t="s">
        <v>71</v>
      </c>
      <c r="D58" s="14" t="s">
        <v>72</v>
      </c>
      <c r="E58" s="14" t="s">
        <v>73</v>
      </c>
      <c r="F58" s="14">
        <v>17.225000000000001</v>
      </c>
      <c r="G58" s="74" t="s">
        <v>74</v>
      </c>
      <c r="H58" s="47"/>
      <c r="I58" s="47"/>
      <c r="J58" s="47"/>
      <c r="K58" s="47">
        <v>1</v>
      </c>
      <c r="L58" s="47"/>
      <c r="M58" s="47"/>
      <c r="N58" s="47"/>
      <c r="O58" s="47"/>
      <c r="P58" s="47"/>
      <c r="Q58" s="47"/>
      <c r="R58" s="47"/>
      <c r="S58" s="15">
        <f>SUM(K58)</f>
        <v>1</v>
      </c>
    </row>
    <row r="59" spans="1:20" s="9" customFormat="1" ht="16.5" hidden="1" x14ac:dyDescent="0.3">
      <c r="A59" s="44"/>
      <c r="B59" s="16"/>
      <c r="C59" s="14"/>
      <c r="D59" s="14"/>
      <c r="E59" s="14"/>
      <c r="F59" s="14"/>
      <c r="G59" s="42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15"/>
    </row>
    <row r="60" spans="1:20" s="9" customFormat="1" ht="16.5" hidden="1" x14ac:dyDescent="0.3">
      <c r="A60" s="17"/>
      <c r="B60" s="16"/>
      <c r="C60" s="14"/>
      <c r="D60" s="14"/>
      <c r="E60" s="14"/>
      <c r="F60" s="14"/>
      <c r="G60" s="42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15"/>
    </row>
    <row r="61" spans="1:20" s="9" customFormat="1" ht="16.5" x14ac:dyDescent="0.3">
      <c r="A61" s="17"/>
      <c r="B61" s="16"/>
      <c r="C61" s="36"/>
      <c r="D61" s="40"/>
      <c r="E61" s="41"/>
      <c r="F61" s="42"/>
      <c r="G61" s="42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15"/>
    </row>
    <row r="62" spans="1:20" s="9" customFormat="1" ht="16.5" x14ac:dyDescent="0.3">
      <c r="A62" s="17" t="s">
        <v>0</v>
      </c>
      <c r="B62" s="17"/>
      <c r="C62" s="52"/>
      <c r="D62" s="52"/>
      <c r="E62" s="52"/>
      <c r="F62" s="52"/>
      <c r="G62" s="52"/>
      <c r="H62" s="47">
        <f>SUM(H8:H61)</f>
        <v>3241.0600000000009</v>
      </c>
      <c r="I62" s="47">
        <f>SUM(I8:I61)</f>
        <v>1230933</v>
      </c>
      <c r="J62" s="47">
        <f>SUM(J7:J21)</f>
        <v>156297</v>
      </c>
      <c r="K62" s="47">
        <f>SUM(K56:K60)</f>
        <v>240764</v>
      </c>
      <c r="L62" s="47">
        <f>SUM(L52:L60)</f>
        <v>27014</v>
      </c>
      <c r="M62" s="47">
        <f>SUM(M24:M26)</f>
        <v>95000</v>
      </c>
      <c r="N62" s="47">
        <f>SUM(N19:N33)</f>
        <v>100000</v>
      </c>
      <c r="O62" s="47">
        <f>SUM(O10:O11)</f>
        <v>224683</v>
      </c>
      <c r="P62" s="47">
        <f>SUM(P25:P29)</f>
        <v>343895</v>
      </c>
      <c r="Q62" s="47">
        <f>SUM(Q31:Q38)</f>
        <v>119442.1</v>
      </c>
      <c r="R62" s="47">
        <f>SUM(R7:R18)</f>
        <v>1486179</v>
      </c>
      <c r="S62" s="32"/>
      <c r="T62" s="65"/>
    </row>
    <row r="63" spans="1:20" s="9" customFormat="1" ht="16.5" x14ac:dyDescent="0.3">
      <c r="A63" s="19"/>
      <c r="B63" s="19"/>
      <c r="C63" s="20"/>
      <c r="D63" s="20"/>
      <c r="E63" s="20"/>
      <c r="F63" s="20"/>
      <c r="G63" s="20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2"/>
    </row>
    <row r="64" spans="1:20" s="9" customFormat="1" ht="16.5" x14ac:dyDescent="0.3">
      <c r="A64" s="18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</row>
    <row r="65" spans="1:18" s="9" customFormat="1" ht="16.5" x14ac:dyDescent="0.3">
      <c r="A65" s="18" t="s">
        <v>9</v>
      </c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s="9" customFormat="1" ht="16.5" hidden="1" x14ac:dyDescent="0.3">
      <c r="A66" s="18" t="s">
        <v>50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</row>
    <row r="67" spans="1:18" s="9" customFormat="1" ht="16.5" hidden="1" x14ac:dyDescent="0.3">
      <c r="A67" s="19" t="s">
        <v>51</v>
      </c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</row>
    <row r="68" spans="1:18" ht="15" hidden="1" x14ac:dyDescent="0.25">
      <c r="A68" s="18" t="s">
        <v>52</v>
      </c>
    </row>
    <row r="69" spans="1:18" ht="15" hidden="1" x14ac:dyDescent="0.25">
      <c r="A69" s="19" t="s">
        <v>53</v>
      </c>
    </row>
    <row r="70" spans="1:18" ht="15" hidden="1" x14ac:dyDescent="0.25">
      <c r="A70" s="18" t="s">
        <v>60</v>
      </c>
    </row>
    <row r="71" spans="1:18" ht="15" hidden="1" x14ac:dyDescent="0.25">
      <c r="A71" s="19" t="s">
        <v>61</v>
      </c>
    </row>
    <row r="72" spans="1:18" ht="15" hidden="1" x14ac:dyDescent="0.25">
      <c r="A72" s="18" t="s">
        <v>68</v>
      </c>
    </row>
    <row r="73" spans="1:18" ht="15" hidden="1" x14ac:dyDescent="0.25">
      <c r="A73" s="19" t="s">
        <v>69</v>
      </c>
    </row>
    <row r="74" spans="1:18" ht="15" hidden="1" x14ac:dyDescent="0.25">
      <c r="A74" s="18" t="s">
        <v>77</v>
      </c>
    </row>
    <row r="75" spans="1:18" ht="15" hidden="1" x14ac:dyDescent="0.25">
      <c r="A75" s="19" t="s">
        <v>78</v>
      </c>
    </row>
    <row r="76" spans="1:18" ht="15" hidden="1" x14ac:dyDescent="0.25">
      <c r="A76" s="18" t="s">
        <v>83</v>
      </c>
    </row>
    <row r="77" spans="1:18" ht="15" hidden="1" x14ac:dyDescent="0.25">
      <c r="A77" s="18" t="s">
        <v>84</v>
      </c>
    </row>
    <row r="78" spans="1:18" ht="15" hidden="1" x14ac:dyDescent="0.25">
      <c r="A78" s="18" t="s">
        <v>90</v>
      </c>
    </row>
    <row r="79" spans="1:18" ht="15" hidden="1" x14ac:dyDescent="0.25">
      <c r="A79" s="18" t="s">
        <v>89</v>
      </c>
    </row>
    <row r="80" spans="1:18" ht="15" hidden="1" x14ac:dyDescent="0.25">
      <c r="A80" s="18" t="s">
        <v>98</v>
      </c>
    </row>
    <row r="81" spans="1:1" ht="15" hidden="1" x14ac:dyDescent="0.25">
      <c r="A81" s="19" t="s">
        <v>97</v>
      </c>
    </row>
    <row r="82" spans="1:1" ht="15" hidden="1" x14ac:dyDescent="0.25">
      <c r="A82" s="18" t="s">
        <v>102</v>
      </c>
    </row>
    <row r="83" spans="1:1" ht="15" hidden="1" x14ac:dyDescent="0.25">
      <c r="A83" s="19" t="s">
        <v>103</v>
      </c>
    </row>
    <row r="84" spans="1:1" ht="15" hidden="1" x14ac:dyDescent="0.25">
      <c r="A84" s="18" t="s">
        <v>107</v>
      </c>
    </row>
    <row r="85" spans="1:1" ht="15" hidden="1" x14ac:dyDescent="0.25">
      <c r="A85" s="19" t="s">
        <v>106</v>
      </c>
    </row>
    <row r="86" spans="1:1" ht="15" x14ac:dyDescent="0.25">
      <c r="A86" s="18" t="s">
        <v>115</v>
      </c>
    </row>
    <row r="87" spans="1:1" ht="15" x14ac:dyDescent="0.25">
      <c r="A87" s="19" t="s">
        <v>116</v>
      </c>
    </row>
    <row r="90" spans="1:1" ht="16.5" x14ac:dyDescent="0.3">
      <c r="A90" s="9" t="s">
        <v>30</v>
      </c>
    </row>
    <row r="91" spans="1:1" ht="16.5" x14ac:dyDescent="0.3">
      <c r="A91" s="9" t="s">
        <v>40</v>
      </c>
    </row>
    <row r="92" spans="1:1" ht="16.5" x14ac:dyDescent="0.3">
      <c r="A92" s="9" t="s">
        <v>43</v>
      </c>
    </row>
    <row r="93" spans="1:1" ht="16.5" x14ac:dyDescent="0.3">
      <c r="A93" s="9" t="s">
        <v>41</v>
      </c>
    </row>
    <row r="94" spans="1:1" ht="16.5" x14ac:dyDescent="0.3">
      <c r="A94" s="68" t="s">
        <v>42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C9BE22-94A4-4B93-B8CE-3D1C7BF50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0B025D-FA1D-4B95-AC41-A6D63115834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C5321EB-ED59-453F-AB44-587E4E90B7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LAWRENCE</vt:lpstr>
      <vt:lpstr>LAWRENCE!Print_Area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2019-01-09T17:18:17Z</cp:lastPrinted>
  <dcterms:created xsi:type="dcterms:W3CDTF">2000-04-13T13:33:42Z</dcterms:created>
  <dcterms:modified xsi:type="dcterms:W3CDTF">2023-12-14T16:33:09Z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0x010100023EC507CF3D814C891D1408D57845A8</vt:lpwstr>
  </property>
</Properties>
</file>