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5C476ECE-5111-40FA-992D-7B98EA8A3D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3" i="2" l="1"/>
  <c r="V68" i="2"/>
  <c r="W42" i="2"/>
  <c r="W41" i="2"/>
  <c r="U68" i="2"/>
  <c r="W40" i="2"/>
  <c r="T68" i="2"/>
  <c r="S68" i="2"/>
  <c r="W19" i="2"/>
  <c r="R16" i="2"/>
  <c r="W16" i="2" s="1"/>
  <c r="R14" i="2"/>
  <c r="W14" i="2" s="1"/>
  <c r="W15" i="2"/>
  <c r="W17" i="2"/>
  <c r="W20" i="2"/>
  <c r="Q38" i="2"/>
  <c r="Q36" i="2"/>
  <c r="W36" i="2" s="1"/>
  <c r="W37" i="2"/>
  <c r="W39" i="2"/>
  <c r="W29" i="2"/>
  <c r="P68" i="2"/>
  <c r="W11" i="2"/>
  <c r="O10" i="2"/>
  <c r="O68" i="2" s="1"/>
  <c r="W35" i="2"/>
  <c r="W22" i="2"/>
  <c r="N34" i="2"/>
  <c r="W34" i="2" s="1"/>
  <c r="N21" i="2"/>
  <c r="W21" i="2" s="1"/>
  <c r="W28" i="2"/>
  <c r="M68" i="2"/>
  <c r="L68" i="2"/>
  <c r="W59" i="2"/>
  <c r="W64" i="2"/>
  <c r="K63" i="2"/>
  <c r="J12" i="2"/>
  <c r="J68" i="2" s="1"/>
  <c r="W13" i="2"/>
  <c r="I8" i="2"/>
  <c r="I68" i="2" s="1"/>
  <c r="W9" i="2"/>
  <c r="W46" i="2"/>
  <c r="R68" i="2" l="1"/>
  <c r="Q68" i="2"/>
  <c r="W38" i="2"/>
  <c r="W10" i="2"/>
  <c r="N68" i="2"/>
  <c r="W12" i="2"/>
  <c r="K68" i="2"/>
  <c r="W8" i="2"/>
  <c r="H68" i="2"/>
</calcChain>
</file>

<file path=xl/sharedStrings.xml><?xml version="1.0" encoding="utf-8"?>
<sst xmlns="http://schemas.openxmlformats.org/spreadsheetml/2006/main" count="238" uniqueCount="138">
  <si>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</si>
  <si>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</si>
  <si>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</si>
  <si>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</si>
  <si>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</si>
  <si>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</si>
  <si>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</si>
  <si>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</si>
  <si>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</si>
  <si>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</si>
  <si>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</si>
  <si>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</si>
  <si>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</si>
  <si>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</si>
  <si>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</si>
  <si>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</si>
  <si>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</si>
  <si>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</si>
  <si>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</si>
  <si>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</si>
  <si>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</si>
  <si>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</si>
  <si>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</si>
  <si>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</si>
  <si>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</si>
  <si>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</si>
  <si>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</si>
  <si>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</si>
  <si>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</si>
  <si>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</si>
  <si>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</si>
  <si>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</si>
  <si>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</si>
  <si>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</si>
  <si>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</si>
  <si>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</si>
  <si>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</si>
  <si>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</si>
  <si>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</si>
  <si>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</si>
  <si>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</si>
  <si>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</si>
  <si>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</si>
  <si>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</si>
  <si>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</si>
  <si>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</si>
  <si>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</si>
  <si>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</si>
  <si>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</si>
  <si>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</si>
  <si>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</si>
  <si>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</si>
  <si>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</si>
  <si>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</si>
  <si>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</si>
  <si>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</si>
  <si>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</si>
  <si>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</si>
  <si>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</si>
  <si>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</si>
  <si>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</si>
  <si>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</si>
  <si>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</si>
  <si>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</si>
  <si>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</si>
  <si>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</si>
  <si>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</si>
  <si>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</si>
  <si>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</si>
  <si>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</si>
  <si>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</si>
  <si>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</si>
  <si>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</si>
  <si>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</si>
  <si>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</si>
  <si>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</si>
  <si>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</si>
  <si>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</si>
  <si>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</si>
  <si>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</si>
  <si>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</si>
  <si>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</si>
  <si>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</si>
  <si>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</si>
  <si>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</si>
  <si>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</si>
  <si>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</si>
  <si>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</si>
  <si>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</si>
  <si>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</si>
  <si>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</si>
  <si>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</si>
  <si>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</si>
  <si>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</si>
  <si>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</si>
  <si>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</si>
  <si>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</si>
  <si>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</si>
  <si>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</si>
  <si>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</si>
  <si>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</si>
  <si>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</si>
  <si>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</si>
  <si>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</si>
  <si>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</si>
  <si>
    <t>TO ADD WP FUNDS</t>
  </si>
  <si>
    <t>BUDGET #9 FY24 DEC 1, 2023</t>
  </si>
  <si>
    <t>WP 90%</t>
  </si>
  <si>
    <t>FES2024</t>
  </si>
  <si>
    <t>WP 10%</t>
  </si>
  <si>
    <t>BUDGET #9 FY24</t>
  </si>
  <si>
    <t>BUDGET #10 FY24</t>
  </si>
  <si>
    <t>FWIAADT24B</t>
  </si>
  <si>
    <t>FWIADWK24B</t>
  </si>
  <si>
    <t>BUDGET #10 FY24 DEC 7, 2023</t>
  </si>
  <si>
    <t>TO ADD WIOA FUNDS</t>
  </si>
  <si>
    <t>BUDGET #11 FY24</t>
  </si>
  <si>
    <t>RAPID RESPONSE STATE STAFF</t>
  </si>
  <si>
    <t>TO ADD RAPID RESPONSE FUNDS</t>
  </si>
  <si>
    <t>BUDGET #11 FY24 DEC 21,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</si>
  <si>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</si>
  <si>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</si>
  <si>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</si>
  <si>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</si>
  <si>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</si>
  <si>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</si>
  <si>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</si>
  <si>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</si>
  <si>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</si>
  <si>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</si>
  <si>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</si>
  <si>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</si>
  <si>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</si>
  <si>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</si>
  <si>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</si>
  <si>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#14 FY24</t>
  </si>
  <si>
    <t>TO ADD RESEA FUNDS</t>
  </si>
  <si>
    <t>BUDGET #14 FY24  FEB.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</si>
</sst>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3"/>
  <sheetViews>
    <sheetView tabSelected="1" topLeftCell="A5" zoomScaleNormal="100" workbookViewId="0">
      <selection activeCell="A61" sqref="A61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24.26953125" style="2" customWidth="1"/>
    <col min="7" max="7" width="33.7265625" style="2" customWidth="1"/>
    <col min="8" max="8" width="14.08984375" style="2" hidden="1" customWidth="1"/>
    <col min="9" max="14" width="24" style="2" hidden="1" customWidth="1"/>
    <col min="15" max="15" width="18" style="2" hidden="1" customWidth="1"/>
    <col min="16" max="19" width="18.08984375" style="2" hidden="1" customWidth="1"/>
    <col min="20" max="21" width="13.90625" style="2" hidden="1" customWidth="1"/>
    <col min="22" max="22" width="13.90625" style="2" customWidth="1"/>
    <col min="23" max="23" width="15" style="3" hidden="1" customWidth="1"/>
    <col min="24" max="24" width="11.1796875" style="3" bestFit="1" customWidth="1"/>
    <col min="25" max="25" width="12.90625" style="3" bestFit="1" customWidth="1"/>
    <col min="26" max="16384" width="9.1796875" style="3"/>
  </cols>
  <sheetData>
    <row r="1" spans="1:24" ht="20.5" x14ac:dyDescent="0.45">
      <c r="A1" s="3" t="s">
        <v>11</v>
      </c>
      <c r="B1" s="80" t="s">
        <v>10</v>
      </c>
      <c r="C1" s="81"/>
      <c r="D1" s="81"/>
      <c r="E1" s="81"/>
      <c r="F1" s="81"/>
      <c r="G1" s="81"/>
      <c r="H1" s="81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4" ht="20.5" x14ac:dyDescent="0.45">
      <c r="A2" s="4" t="s">
        <v>12</v>
      </c>
      <c r="B2" s="6"/>
      <c r="C2" s="6"/>
      <c r="D2" s="6"/>
      <c r="E2" s="7"/>
      <c r="F2" s="7"/>
      <c r="G2" s="7"/>
    </row>
    <row r="3" spans="1:24" ht="20.5" x14ac:dyDescent="0.45">
      <c r="A3" s="4" t="s">
        <v>13</v>
      </c>
      <c r="B3" s="6" t="s">
        <v>7</v>
      </c>
      <c r="C3" s="1"/>
    </row>
    <row r="4" spans="1:24" ht="21" thickBot="1" x14ac:dyDescent="0.5">
      <c r="A4" s="4"/>
      <c r="B4" s="5"/>
      <c r="C4" s="1"/>
    </row>
    <row r="5" spans="1:24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8" t="s">
        <v>31</v>
      </c>
      <c r="H5" s="31" t="s">
        <v>47</v>
      </c>
      <c r="I5" s="58" t="s">
        <v>48</v>
      </c>
      <c r="J5" s="58" t="s">
        <v>64</v>
      </c>
      <c r="K5" s="58" t="s">
        <v>65</v>
      </c>
      <c r="L5" s="58" t="s">
        <v>75</v>
      </c>
      <c r="M5" s="58" t="s">
        <v>86</v>
      </c>
      <c r="N5" s="58" t="s">
        <v>87</v>
      </c>
      <c r="O5" s="58" t="s">
        <v>95</v>
      </c>
      <c r="P5" s="58" t="s">
        <v>103</v>
      </c>
      <c r="Q5" s="58" t="s">
        <v>110</v>
      </c>
      <c r="R5" s="58" t="s">
        <v>111</v>
      </c>
      <c r="S5" s="58" t="s">
        <v>116</v>
      </c>
      <c r="T5" s="58" t="s">
        <v>120</v>
      </c>
      <c r="U5" s="58" t="s">
        <v>134</v>
      </c>
      <c r="V5" s="58" t="s">
        <v>135</v>
      </c>
      <c r="W5" s="8" t="s">
        <v>6</v>
      </c>
    </row>
    <row r="6" spans="1:24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28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29"/>
    </row>
    <row r="7" spans="1:24" s="9" customFormat="1" ht="14.5" hidden="1" x14ac:dyDescent="0.35">
      <c r="A7" s="14" t="s">
        <v>53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15"/>
    </row>
    <row r="8" spans="1:24" s="9" customFormat="1" ht="15.5" hidden="1" x14ac:dyDescent="0.35">
      <c r="A8" s="60" t="s">
        <v>54</v>
      </c>
      <c r="B8" s="72" t="s">
        <v>55</v>
      </c>
      <c r="C8" s="73" t="s">
        <v>57</v>
      </c>
      <c r="D8" s="61" t="s">
        <v>58</v>
      </c>
      <c r="E8" s="61">
        <v>6501</v>
      </c>
      <c r="F8" s="16">
        <v>17.259</v>
      </c>
      <c r="G8" s="66" t="s">
        <v>32</v>
      </c>
      <c r="H8" s="47"/>
      <c r="I8" s="47">
        <f>1230933-1</f>
        <v>1230932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15">
        <f>SUM(I8)</f>
        <v>1230932</v>
      </c>
    </row>
    <row r="9" spans="1:24" s="9" customFormat="1" ht="15.5" hidden="1" x14ac:dyDescent="0.35">
      <c r="A9" s="60" t="s">
        <v>54</v>
      </c>
      <c r="B9" s="16" t="s">
        <v>56</v>
      </c>
      <c r="C9" s="73" t="s">
        <v>57</v>
      </c>
      <c r="D9" s="61" t="s">
        <v>58</v>
      </c>
      <c r="E9" s="61">
        <v>6501</v>
      </c>
      <c r="F9" s="16">
        <v>17.259</v>
      </c>
      <c r="G9" s="66" t="s">
        <v>32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15">
        <f>SUM(I9)</f>
        <v>1</v>
      </c>
    </row>
    <row r="10" spans="1:24" s="9" customFormat="1" ht="15.5" hidden="1" x14ac:dyDescent="0.35">
      <c r="A10" s="17" t="s">
        <v>98</v>
      </c>
      <c r="B10" s="72" t="s">
        <v>55</v>
      </c>
      <c r="C10" s="14" t="s">
        <v>99</v>
      </c>
      <c r="D10" s="54" t="s">
        <v>100</v>
      </c>
      <c r="E10" s="54">
        <v>6502</v>
      </c>
      <c r="F10" s="14">
        <v>17.257999999999999</v>
      </c>
      <c r="G10" s="66" t="s">
        <v>32</v>
      </c>
      <c r="H10" s="47"/>
      <c r="I10" s="47"/>
      <c r="J10" s="47"/>
      <c r="K10" s="47"/>
      <c r="L10" s="47"/>
      <c r="M10" s="47"/>
      <c r="N10" s="47"/>
      <c r="O10" s="47">
        <f>224683-1</f>
        <v>224682</v>
      </c>
      <c r="P10" s="47"/>
      <c r="Q10" s="47"/>
      <c r="R10" s="47"/>
      <c r="S10" s="47"/>
      <c r="T10" s="47"/>
      <c r="U10" s="47"/>
      <c r="V10" s="47"/>
      <c r="W10" s="15">
        <f>O10</f>
        <v>224682</v>
      </c>
    </row>
    <row r="11" spans="1:24" s="18" customFormat="1" ht="15.5" hidden="1" x14ac:dyDescent="0.35">
      <c r="A11" s="17" t="s">
        <v>98</v>
      </c>
      <c r="B11" s="16" t="s">
        <v>56</v>
      </c>
      <c r="C11" s="14" t="s">
        <v>99</v>
      </c>
      <c r="D11" s="54" t="s">
        <v>100</v>
      </c>
      <c r="E11" s="54">
        <v>6502</v>
      </c>
      <c r="F11" s="14">
        <v>17.257999999999999</v>
      </c>
      <c r="G11" s="66" t="s">
        <v>32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15">
        <f>O11</f>
        <v>1</v>
      </c>
    </row>
    <row r="12" spans="1:24" s="18" customFormat="1" ht="15.5" hidden="1" x14ac:dyDescent="0.35">
      <c r="A12" s="34" t="s">
        <v>61</v>
      </c>
      <c r="B12" s="72" t="s">
        <v>55</v>
      </c>
      <c r="C12" s="73" t="s">
        <v>62</v>
      </c>
      <c r="D12" s="54" t="s">
        <v>63</v>
      </c>
      <c r="E12" s="54">
        <v>6503</v>
      </c>
      <c r="F12" s="14">
        <v>17.277999999999999</v>
      </c>
      <c r="G12" s="66" t="s">
        <v>32</v>
      </c>
      <c r="H12" s="47"/>
      <c r="I12" s="47"/>
      <c r="J12" s="47">
        <f>156297-1</f>
        <v>156296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15">
        <f>SUM(J12)</f>
        <v>156296</v>
      </c>
    </row>
    <row r="13" spans="1:24" s="18" customFormat="1" ht="15.5" hidden="1" x14ac:dyDescent="0.35">
      <c r="A13" s="34" t="s">
        <v>61</v>
      </c>
      <c r="B13" s="16" t="s">
        <v>56</v>
      </c>
      <c r="C13" s="73" t="s">
        <v>62</v>
      </c>
      <c r="D13" s="54" t="s">
        <v>63</v>
      </c>
      <c r="E13" s="54">
        <v>6503</v>
      </c>
      <c r="F13" s="14">
        <v>17.277999999999999</v>
      </c>
      <c r="G13" s="66" t="s">
        <v>32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15">
        <f>J13</f>
        <v>1</v>
      </c>
      <c r="X13" s="53"/>
    </row>
    <row r="14" spans="1:24" s="18" customFormat="1" ht="14.5" hidden="1" x14ac:dyDescent="0.35">
      <c r="A14" s="17" t="s">
        <v>98</v>
      </c>
      <c r="B14" s="76" t="s">
        <v>55</v>
      </c>
      <c r="C14" s="14" t="s">
        <v>112</v>
      </c>
      <c r="D14" s="14" t="s">
        <v>100</v>
      </c>
      <c r="E14" s="14">
        <v>6502</v>
      </c>
      <c r="F14" s="14">
        <v>17.257999999999999</v>
      </c>
      <c r="G14" s="77" t="s">
        <v>32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917724-1</f>
        <v>917723</v>
      </c>
      <c r="S14" s="47"/>
      <c r="T14" s="47"/>
      <c r="U14" s="47"/>
      <c r="V14" s="47"/>
      <c r="W14" s="15">
        <f>SUM(R14)</f>
        <v>917723</v>
      </c>
      <c r="X14" s="53"/>
    </row>
    <row r="15" spans="1:24" s="18" customFormat="1" ht="14.5" hidden="1" x14ac:dyDescent="0.35">
      <c r="A15" s="17" t="s">
        <v>98</v>
      </c>
      <c r="B15" s="16" t="s">
        <v>56</v>
      </c>
      <c r="C15" s="14" t="s">
        <v>112</v>
      </c>
      <c r="D15" s="14" t="s">
        <v>100</v>
      </c>
      <c r="E15" s="14">
        <v>6502</v>
      </c>
      <c r="F15" s="14">
        <v>17.257999999999999</v>
      </c>
      <c r="G15" s="77" t="s">
        <v>32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15">
        <f t="shared" ref="W15:W20" si="0">SUM(R15)</f>
        <v>1</v>
      </c>
      <c r="X15" s="53"/>
    </row>
    <row r="16" spans="1:24" s="18" customFormat="1" ht="14.5" hidden="1" x14ac:dyDescent="0.35">
      <c r="A16" s="34" t="s">
        <v>61</v>
      </c>
      <c r="B16" s="76" t="s">
        <v>55</v>
      </c>
      <c r="C16" s="67" t="s">
        <v>113</v>
      </c>
      <c r="D16" s="14" t="s">
        <v>63</v>
      </c>
      <c r="E16" s="14">
        <v>6503</v>
      </c>
      <c r="F16" s="14">
        <v>17.277999999999999</v>
      </c>
      <c r="G16" s="77" t="s">
        <v>32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568455-1</f>
        <v>568454</v>
      </c>
      <c r="S16" s="47"/>
      <c r="T16" s="47"/>
      <c r="U16" s="47"/>
      <c r="V16" s="47"/>
      <c r="W16" s="15">
        <f t="shared" si="0"/>
        <v>568454</v>
      </c>
      <c r="X16" s="53"/>
    </row>
    <row r="17" spans="1:24" s="18" customFormat="1" ht="14.5" hidden="1" x14ac:dyDescent="0.35">
      <c r="A17" s="34" t="s">
        <v>61</v>
      </c>
      <c r="B17" s="16" t="s">
        <v>56</v>
      </c>
      <c r="C17" s="67" t="s">
        <v>113</v>
      </c>
      <c r="D17" s="14" t="s">
        <v>63</v>
      </c>
      <c r="E17" s="14">
        <v>6503</v>
      </c>
      <c r="F17" s="14">
        <v>17.277999999999999</v>
      </c>
      <c r="G17" s="77" t="s">
        <v>32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15">
        <f t="shared" si="0"/>
        <v>1</v>
      </c>
      <c r="X17" s="53"/>
    </row>
    <row r="18" spans="1:24" s="18" customFormat="1" ht="14.5" hidden="1" x14ac:dyDescent="0.35">
      <c r="A18" s="34"/>
      <c r="B18" s="16"/>
      <c r="C18" s="67"/>
      <c r="D18" s="14"/>
      <c r="E18" s="14"/>
      <c r="F18" s="14"/>
      <c r="G18" s="7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15"/>
      <c r="X18" s="53"/>
    </row>
    <row r="19" spans="1:24" s="18" customFormat="1" ht="14.5" hidden="1" x14ac:dyDescent="0.35">
      <c r="A19" s="34" t="s">
        <v>117</v>
      </c>
      <c r="B19" s="76" t="s">
        <v>55</v>
      </c>
      <c r="C19" s="67" t="s">
        <v>113</v>
      </c>
      <c r="D19" s="14" t="s">
        <v>63</v>
      </c>
      <c r="E19" s="14">
        <v>6503</v>
      </c>
      <c r="F19" s="14">
        <v>17.277999999999999</v>
      </c>
      <c r="G19" s="77" t="s">
        <v>32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>
        <v>45000</v>
      </c>
      <c r="T19" s="47"/>
      <c r="U19" s="47"/>
      <c r="V19" s="47"/>
      <c r="W19" s="15">
        <f>S19</f>
        <v>45000</v>
      </c>
      <c r="X19" s="53"/>
    </row>
    <row r="20" spans="1:24" s="18" customFormat="1" ht="14.5" hidden="1" x14ac:dyDescent="0.35">
      <c r="A20" s="34"/>
      <c r="B20" s="16"/>
      <c r="C20" s="46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15">
        <f t="shared" si="0"/>
        <v>0</v>
      </c>
    </row>
    <row r="21" spans="1:24" s="9" customFormat="1" ht="15.5" hidden="1" x14ac:dyDescent="0.35">
      <c r="A21" s="34" t="s">
        <v>90</v>
      </c>
      <c r="B21" s="16" t="s">
        <v>94</v>
      </c>
      <c r="C21" s="14" t="s">
        <v>91</v>
      </c>
      <c r="D21" s="54" t="s">
        <v>63</v>
      </c>
      <c r="E21" s="14">
        <v>6407</v>
      </c>
      <c r="F21" s="14">
        <v>17.277999999999999</v>
      </c>
      <c r="G21" s="75" t="s">
        <v>32</v>
      </c>
      <c r="H21" s="47"/>
      <c r="I21" s="47"/>
      <c r="J21" s="47"/>
      <c r="K21" s="47"/>
      <c r="L21" s="47"/>
      <c r="M21" s="47"/>
      <c r="N21" s="47">
        <f>70000-1</f>
        <v>69999</v>
      </c>
      <c r="O21" s="47"/>
      <c r="P21" s="47"/>
      <c r="Q21" s="47"/>
      <c r="R21" s="47"/>
      <c r="S21" s="47"/>
      <c r="T21" s="47"/>
      <c r="U21" s="47"/>
      <c r="V21" s="47"/>
      <c r="W21" s="15">
        <f>SUM(N21)</f>
        <v>69999</v>
      </c>
    </row>
    <row r="22" spans="1:24" s="9" customFormat="1" ht="15.5" hidden="1" x14ac:dyDescent="0.35">
      <c r="A22" s="34" t="s">
        <v>90</v>
      </c>
      <c r="B22" s="16" t="s">
        <v>56</v>
      </c>
      <c r="C22" s="14" t="s">
        <v>91</v>
      </c>
      <c r="D22" s="54" t="s">
        <v>63</v>
      </c>
      <c r="E22" s="14">
        <v>6407</v>
      </c>
      <c r="F22" s="14">
        <v>17.277999999999999</v>
      </c>
      <c r="G22" s="75" t="s">
        <v>32</v>
      </c>
      <c r="H22" s="47"/>
      <c r="I22" s="47"/>
      <c r="J22" s="47"/>
      <c r="K22" s="47"/>
      <c r="L22" s="47"/>
      <c r="M22" s="47"/>
      <c r="N22" s="47">
        <v>1</v>
      </c>
      <c r="O22" s="47"/>
      <c r="P22" s="47"/>
      <c r="Q22" s="47"/>
      <c r="R22" s="47"/>
      <c r="S22" s="47"/>
      <c r="T22" s="47"/>
      <c r="U22" s="47"/>
      <c r="V22" s="47"/>
      <c r="W22" s="15">
        <f>SUM(N22)</f>
        <v>1</v>
      </c>
    </row>
    <row r="23" spans="1:24" s="9" customFormat="1" ht="14.5" hidden="1" x14ac:dyDescent="0.35">
      <c r="A23" s="34"/>
      <c r="B23" s="49"/>
      <c r="C23" s="33"/>
      <c r="D23" s="14"/>
      <c r="E23" s="16"/>
      <c r="F23" s="14"/>
      <c r="G23" s="1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15"/>
    </row>
    <row r="24" spans="1:24" s="9" customFormat="1" ht="14.5" hidden="1" x14ac:dyDescent="0.35">
      <c r="A24" s="17"/>
      <c r="B24" s="16"/>
      <c r="C24" s="51"/>
      <c r="D24" s="14"/>
      <c r="E24" s="51"/>
      <c r="F24" s="14"/>
      <c r="G24" s="14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15"/>
    </row>
    <row r="25" spans="1:24" s="9" customFormat="1" ht="15.5" hidden="1" x14ac:dyDescent="0.35">
      <c r="A25" s="55" t="s">
        <v>8</v>
      </c>
      <c r="B25" s="16"/>
      <c r="C25" s="54"/>
      <c r="D25" s="54"/>
      <c r="E25" s="54"/>
      <c r="F25" s="54"/>
      <c r="G25" s="54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15"/>
    </row>
    <row r="26" spans="1:24" s="9" customFormat="1" ht="15.5" hidden="1" x14ac:dyDescent="0.35">
      <c r="A26" s="14" t="s">
        <v>84</v>
      </c>
      <c r="B26" s="16"/>
      <c r="C26" s="54"/>
      <c r="D26" s="54"/>
      <c r="E26" s="54"/>
      <c r="F26" s="54"/>
      <c r="G26" s="54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15"/>
    </row>
    <row r="27" spans="1:24" s="9" customFormat="1" ht="15.5" hidden="1" x14ac:dyDescent="0.35">
      <c r="A27" s="17"/>
      <c r="B27" s="16"/>
      <c r="C27" s="54"/>
      <c r="D27" s="54"/>
      <c r="E27" s="54"/>
      <c r="F27" s="54"/>
      <c r="G27" s="54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15"/>
    </row>
    <row r="28" spans="1:24" s="9" customFormat="1" ht="15" hidden="1" x14ac:dyDescent="0.35">
      <c r="A28" s="43" t="s">
        <v>20</v>
      </c>
      <c r="B28" s="16" t="s">
        <v>55</v>
      </c>
      <c r="C28" s="46" t="s">
        <v>85</v>
      </c>
      <c r="D28" s="62" t="s">
        <v>23</v>
      </c>
      <c r="E28" s="63" t="s">
        <v>24</v>
      </c>
      <c r="F28" s="14" t="s">
        <v>15</v>
      </c>
      <c r="G28" s="14"/>
      <c r="H28" s="47"/>
      <c r="I28" s="47"/>
      <c r="J28" s="47"/>
      <c r="K28" s="47"/>
      <c r="L28" s="47"/>
      <c r="M28" s="47">
        <v>95000</v>
      </c>
      <c r="N28" s="47"/>
      <c r="O28" s="47"/>
      <c r="P28" s="47"/>
      <c r="Q28" s="47"/>
      <c r="R28" s="47"/>
      <c r="S28" s="47"/>
      <c r="T28" s="47"/>
      <c r="U28" s="47"/>
      <c r="V28" s="47"/>
      <c r="W28" s="15">
        <f>SUM(M28)</f>
        <v>95000</v>
      </c>
    </row>
    <row r="29" spans="1:24" s="9" customFormat="1" ht="15" hidden="1" thickBot="1" x14ac:dyDescent="0.4">
      <c r="A29" s="35" t="s">
        <v>14</v>
      </c>
      <c r="B29" s="72" t="s">
        <v>55</v>
      </c>
      <c r="C29" s="64" t="s">
        <v>104</v>
      </c>
      <c r="D29" s="62" t="s">
        <v>28</v>
      </c>
      <c r="E29" s="62" t="s">
        <v>29</v>
      </c>
      <c r="F29" s="16" t="s">
        <v>15</v>
      </c>
      <c r="G29" s="16"/>
      <c r="H29" s="47"/>
      <c r="I29" s="47"/>
      <c r="J29" s="47"/>
      <c r="K29" s="47"/>
      <c r="L29" s="47"/>
      <c r="M29" s="47"/>
      <c r="N29" s="47"/>
      <c r="O29" s="47"/>
      <c r="P29" s="47">
        <v>343895</v>
      </c>
      <c r="Q29" s="47"/>
      <c r="R29" s="47"/>
      <c r="S29" s="47"/>
      <c r="T29" s="47"/>
      <c r="U29" s="47"/>
      <c r="V29" s="47"/>
      <c r="W29" s="15">
        <f>P29</f>
        <v>343895</v>
      </c>
    </row>
    <row r="30" spans="1:24" s="9" customFormat="1" ht="15" hidden="1" thickTop="1" x14ac:dyDescent="0.35">
      <c r="A30" s="35"/>
      <c r="B30" s="16"/>
      <c r="C30" s="14"/>
      <c r="D30" s="14"/>
      <c r="E30" s="14"/>
      <c r="F30" s="16"/>
      <c r="G30" s="1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15"/>
    </row>
    <row r="31" spans="1:24" s="9" customFormat="1" ht="15.5" x14ac:dyDescent="0.35">
      <c r="A31" s="17"/>
      <c r="B31" s="16"/>
      <c r="C31" s="54"/>
      <c r="D31" s="54"/>
      <c r="E31" s="54"/>
      <c r="F31" s="54"/>
      <c r="G31" s="54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15"/>
    </row>
    <row r="32" spans="1:24" s="9" customFormat="1" ht="15.5" hidden="1" x14ac:dyDescent="0.35">
      <c r="A32" s="24" t="s">
        <v>8</v>
      </c>
      <c r="B32" s="16"/>
      <c r="C32" s="54"/>
      <c r="D32" s="54"/>
      <c r="E32" s="54"/>
      <c r="F32" s="54"/>
      <c r="G32" s="54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15"/>
    </row>
    <row r="33" spans="1:23" s="9" customFormat="1" ht="14.5" hidden="1" x14ac:dyDescent="0.35">
      <c r="A33" s="14" t="s">
        <v>45</v>
      </c>
      <c r="B33" s="10"/>
      <c r="C33" s="11"/>
      <c r="D33" s="11"/>
      <c r="E33" s="12"/>
      <c r="F33" s="13"/>
      <c r="G33" s="13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15"/>
    </row>
    <row r="34" spans="1:23" s="9" customFormat="1" ht="15.5" hidden="1" x14ac:dyDescent="0.35">
      <c r="A34" s="34" t="s">
        <v>90</v>
      </c>
      <c r="B34" s="16" t="s">
        <v>94</v>
      </c>
      <c r="C34" s="14" t="s">
        <v>92</v>
      </c>
      <c r="D34" s="14" t="s">
        <v>25</v>
      </c>
      <c r="E34" s="14" t="s">
        <v>26</v>
      </c>
      <c r="F34" s="16">
        <v>17.207000000000001</v>
      </c>
      <c r="G34" s="75" t="s">
        <v>93</v>
      </c>
      <c r="H34" s="47"/>
      <c r="I34" s="47"/>
      <c r="J34" s="47"/>
      <c r="K34" s="47"/>
      <c r="L34" s="47"/>
      <c r="M34" s="47"/>
      <c r="N34" s="47">
        <f>30000-1</f>
        <v>29999</v>
      </c>
      <c r="O34" s="47"/>
      <c r="P34" s="47"/>
      <c r="Q34" s="47"/>
      <c r="R34" s="47"/>
      <c r="S34" s="47"/>
      <c r="T34" s="47"/>
      <c r="U34" s="47"/>
      <c r="V34" s="47"/>
      <c r="W34" s="15">
        <f>SUM(N34)</f>
        <v>29999</v>
      </c>
    </row>
    <row r="35" spans="1:23" s="9" customFormat="1" ht="15.5" hidden="1" x14ac:dyDescent="0.35">
      <c r="A35" s="34" t="s">
        <v>90</v>
      </c>
      <c r="B35" s="16" t="s">
        <v>56</v>
      </c>
      <c r="C35" s="14" t="s">
        <v>92</v>
      </c>
      <c r="D35" s="14" t="s">
        <v>25</v>
      </c>
      <c r="E35" s="14" t="s">
        <v>26</v>
      </c>
      <c r="F35" s="16">
        <v>17.207000000000001</v>
      </c>
      <c r="G35" s="75" t="s">
        <v>93</v>
      </c>
      <c r="H35" s="47"/>
      <c r="I35" s="47"/>
      <c r="J35" s="47"/>
      <c r="K35" s="47"/>
      <c r="L35" s="47"/>
      <c r="M35" s="47"/>
      <c r="N35" s="47">
        <v>1</v>
      </c>
      <c r="O35" s="47"/>
      <c r="P35" s="47"/>
      <c r="Q35" s="47"/>
      <c r="R35" s="47"/>
      <c r="S35" s="47"/>
      <c r="T35" s="47"/>
      <c r="U35" s="47"/>
      <c r="V35" s="47"/>
      <c r="W35" s="15">
        <f>SUM(N35)</f>
        <v>1</v>
      </c>
    </row>
    <row r="36" spans="1:23" s="9" customFormat="1" ht="15.5" hidden="1" x14ac:dyDescent="0.35">
      <c r="A36" s="17" t="s">
        <v>107</v>
      </c>
      <c r="B36" s="16" t="s">
        <v>55</v>
      </c>
      <c r="C36" s="14" t="s">
        <v>108</v>
      </c>
      <c r="D36" s="14" t="s">
        <v>25</v>
      </c>
      <c r="E36" s="14" t="s">
        <v>26</v>
      </c>
      <c r="F36" s="16">
        <v>17.207000000000001</v>
      </c>
      <c r="G36" s="74" t="s">
        <v>93</v>
      </c>
      <c r="H36" s="47"/>
      <c r="I36" s="47"/>
      <c r="J36" s="47"/>
      <c r="K36" s="47"/>
      <c r="L36" s="47"/>
      <c r="M36" s="47"/>
      <c r="N36" s="47"/>
      <c r="O36" s="47"/>
      <c r="P36" s="47"/>
      <c r="Q36" s="47">
        <f>111942.1-1</f>
        <v>111941.1</v>
      </c>
      <c r="R36" s="47"/>
      <c r="S36" s="47"/>
      <c r="T36" s="47"/>
      <c r="U36" s="47"/>
      <c r="V36" s="47"/>
      <c r="W36" s="15">
        <f>SUM(Q36)</f>
        <v>111941.1</v>
      </c>
    </row>
    <row r="37" spans="1:23" s="9" customFormat="1" ht="15.5" hidden="1" x14ac:dyDescent="0.35">
      <c r="A37" s="17" t="s">
        <v>107</v>
      </c>
      <c r="B37" s="16" t="s">
        <v>56</v>
      </c>
      <c r="C37" s="14" t="s">
        <v>108</v>
      </c>
      <c r="D37" s="14" t="s">
        <v>25</v>
      </c>
      <c r="E37" s="14" t="s">
        <v>26</v>
      </c>
      <c r="F37" s="16">
        <v>17.207000000000001</v>
      </c>
      <c r="G37" s="74" t="s">
        <v>93</v>
      </c>
      <c r="H37" s="47"/>
      <c r="I37" s="47"/>
      <c r="J37" s="47"/>
      <c r="K37" s="47"/>
      <c r="L37" s="47"/>
      <c r="M37" s="47"/>
      <c r="N37" s="47"/>
      <c r="O37" s="47"/>
      <c r="P37" s="47"/>
      <c r="Q37" s="47">
        <v>1</v>
      </c>
      <c r="R37" s="47"/>
      <c r="S37" s="47"/>
      <c r="T37" s="47"/>
      <c r="U37" s="47"/>
      <c r="V37" s="47"/>
      <c r="W37" s="15">
        <f t="shared" ref="W37:W39" si="1">SUM(Q37)</f>
        <v>1</v>
      </c>
    </row>
    <row r="38" spans="1:23" s="9" customFormat="1" ht="15.5" hidden="1" x14ac:dyDescent="0.35">
      <c r="A38" s="17" t="s">
        <v>109</v>
      </c>
      <c r="B38" s="16" t="s">
        <v>55</v>
      </c>
      <c r="C38" s="14" t="s">
        <v>108</v>
      </c>
      <c r="D38" s="14" t="s">
        <v>25</v>
      </c>
      <c r="E38" s="14" t="s">
        <v>27</v>
      </c>
      <c r="F38" s="16" t="s">
        <v>16</v>
      </c>
      <c r="G38" s="74" t="s">
        <v>93</v>
      </c>
      <c r="H38" s="47"/>
      <c r="I38" s="47"/>
      <c r="J38" s="47"/>
      <c r="K38" s="47"/>
      <c r="L38" s="47"/>
      <c r="M38" s="47"/>
      <c r="N38" s="47"/>
      <c r="O38" s="47"/>
      <c r="P38" s="47"/>
      <c r="Q38" s="47">
        <f>7500-1</f>
        <v>7499</v>
      </c>
      <c r="R38" s="47"/>
      <c r="S38" s="47"/>
      <c r="T38" s="47"/>
      <c r="U38" s="47"/>
      <c r="V38" s="47"/>
      <c r="W38" s="15">
        <f t="shared" si="1"/>
        <v>7499</v>
      </c>
    </row>
    <row r="39" spans="1:23" s="9" customFormat="1" ht="15.5" hidden="1" x14ac:dyDescent="0.35">
      <c r="A39" s="17" t="s">
        <v>109</v>
      </c>
      <c r="B39" s="16" t="s">
        <v>56</v>
      </c>
      <c r="C39" s="14" t="s">
        <v>108</v>
      </c>
      <c r="D39" s="14" t="s">
        <v>25</v>
      </c>
      <c r="E39" s="14" t="s">
        <v>27</v>
      </c>
      <c r="F39" s="16" t="s">
        <v>16</v>
      </c>
      <c r="G39" s="74" t="s">
        <v>93</v>
      </c>
      <c r="H39" s="47"/>
      <c r="I39" s="47"/>
      <c r="J39" s="47"/>
      <c r="K39" s="47"/>
      <c r="L39" s="47"/>
      <c r="M39" s="47"/>
      <c r="N39" s="47"/>
      <c r="O39" s="47"/>
      <c r="P39" s="47"/>
      <c r="Q39" s="47">
        <v>1</v>
      </c>
      <c r="R39" s="47"/>
      <c r="S39" s="47"/>
      <c r="T39" s="47"/>
      <c r="U39" s="47"/>
      <c r="V39" s="47"/>
      <c r="W39" s="15">
        <f t="shared" si="1"/>
        <v>1</v>
      </c>
    </row>
    <row r="40" spans="1:23" s="9" customFormat="1" ht="15.5" hidden="1" x14ac:dyDescent="0.35">
      <c r="A40" s="69" t="s">
        <v>121</v>
      </c>
      <c r="B40" s="16" t="s">
        <v>55</v>
      </c>
      <c r="C40" s="78" t="s">
        <v>122</v>
      </c>
      <c r="D40" s="78" t="s">
        <v>123</v>
      </c>
      <c r="E40" s="54" t="s">
        <v>124</v>
      </c>
      <c r="F40" s="71" t="s">
        <v>15</v>
      </c>
      <c r="G40" s="74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>
        <v>1648.37</v>
      </c>
      <c r="U40" s="47"/>
      <c r="V40" s="47"/>
      <c r="W40" s="15">
        <f>T40</f>
        <v>1648.37</v>
      </c>
    </row>
    <row r="41" spans="1:23" s="9" customFormat="1" ht="15.5" hidden="1" x14ac:dyDescent="0.35">
      <c r="A41" s="69" t="s">
        <v>129</v>
      </c>
      <c r="B41" s="16" t="s">
        <v>55</v>
      </c>
      <c r="C41" s="79" t="s">
        <v>130</v>
      </c>
      <c r="D41" s="79" t="s">
        <v>131</v>
      </c>
      <c r="E41" s="14" t="s">
        <v>132</v>
      </c>
      <c r="F41" s="14" t="s">
        <v>15</v>
      </c>
      <c r="G41" s="74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>
        <v>8151.13</v>
      </c>
      <c r="V41" s="47"/>
      <c r="W41" s="15">
        <f>U41</f>
        <v>8151.13</v>
      </c>
    </row>
    <row r="42" spans="1:23" s="9" customFormat="1" ht="15.5" hidden="1" x14ac:dyDescent="0.35">
      <c r="A42" s="17" t="s">
        <v>133</v>
      </c>
      <c r="B42" s="16" t="s">
        <v>55</v>
      </c>
      <c r="C42" s="79" t="s">
        <v>130</v>
      </c>
      <c r="D42" s="79" t="s">
        <v>131</v>
      </c>
      <c r="E42" s="14" t="s">
        <v>132</v>
      </c>
      <c r="F42" s="14" t="s">
        <v>15</v>
      </c>
      <c r="G42" s="74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>
        <v>30402.385961437674</v>
      </c>
      <c r="V42" s="47"/>
      <c r="W42" s="15">
        <f>U42</f>
        <v>30402.385961437674</v>
      </c>
    </row>
    <row r="43" spans="1:23" s="9" customFormat="1" ht="15.5" hidden="1" x14ac:dyDescent="0.35">
      <c r="A43" s="17"/>
      <c r="B43" s="16"/>
      <c r="C43" s="14"/>
      <c r="D43" s="14"/>
      <c r="E43" s="14"/>
      <c r="F43" s="16"/>
      <c r="G43" s="74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15"/>
    </row>
    <row r="44" spans="1:23" s="9" customFormat="1" ht="14.5" hidden="1" x14ac:dyDescent="0.35">
      <c r="A44" s="17"/>
      <c r="B44" s="16"/>
      <c r="C44" s="14"/>
      <c r="D44" s="14"/>
      <c r="E44" s="14"/>
      <c r="F44" s="16"/>
      <c r="G44" s="6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15"/>
    </row>
    <row r="45" spans="1:23" s="9" customFormat="1" ht="14.5" hidden="1" x14ac:dyDescent="0.35">
      <c r="A45" s="17"/>
      <c r="B45" s="16"/>
      <c r="C45" s="14"/>
      <c r="D45" s="14"/>
      <c r="E45" s="14"/>
      <c r="F45" s="16"/>
      <c r="G45" s="6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15"/>
    </row>
    <row r="46" spans="1:23" s="9" customFormat="1" ht="14.5" hidden="1" x14ac:dyDescent="0.35">
      <c r="A46" s="69" t="s">
        <v>43</v>
      </c>
      <c r="B46" s="16" t="s">
        <v>46</v>
      </c>
      <c r="C46" s="14" t="s">
        <v>44</v>
      </c>
      <c r="D46" s="14" t="s">
        <v>21</v>
      </c>
      <c r="E46" s="14" t="s">
        <v>22</v>
      </c>
      <c r="F46" s="71">
        <v>10.561</v>
      </c>
      <c r="G46" s="70"/>
      <c r="H46" s="47">
        <v>3241.0600000000009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15">
        <f>SUM(H46:I46)</f>
        <v>3241.0600000000009</v>
      </c>
    </row>
    <row r="47" spans="1:23" s="9" customFormat="1" ht="14.5" hidden="1" x14ac:dyDescent="0.35">
      <c r="A47" s="17"/>
      <c r="B47" s="39"/>
      <c r="C47" s="42"/>
      <c r="D47" s="42"/>
      <c r="E47" s="42"/>
      <c r="F47" s="39"/>
      <c r="G47" s="39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15"/>
    </row>
    <row r="48" spans="1:23" s="9" customFormat="1" ht="14.5" hidden="1" x14ac:dyDescent="0.35">
      <c r="A48" s="24" t="s">
        <v>8</v>
      </c>
      <c r="B48" s="16"/>
      <c r="C48" s="14"/>
      <c r="D48" s="42"/>
      <c r="E48" s="42"/>
      <c r="F48" s="39"/>
      <c r="G48" s="39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15"/>
    </row>
    <row r="49" spans="1:23" s="9" customFormat="1" ht="14.5" hidden="1" x14ac:dyDescent="0.35">
      <c r="A49" s="14" t="s">
        <v>30</v>
      </c>
      <c r="B49" s="16"/>
      <c r="C49" s="14"/>
      <c r="D49" s="42"/>
      <c r="E49" s="42"/>
      <c r="F49" s="39"/>
      <c r="G49" s="39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15"/>
    </row>
    <row r="50" spans="1:23" s="9" customFormat="1" ht="14.5" hidden="1" x14ac:dyDescent="0.35">
      <c r="A50" s="34"/>
      <c r="B50" s="16"/>
      <c r="C50" s="14"/>
      <c r="D50" s="50"/>
      <c r="E50" s="50"/>
      <c r="F50" s="14"/>
      <c r="G50" s="67" t="s">
        <v>33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15"/>
    </row>
    <row r="51" spans="1:23" s="9" customFormat="1" ht="14.5" hidden="1" x14ac:dyDescent="0.35">
      <c r="A51" s="34" t="s">
        <v>35</v>
      </c>
      <c r="B51" s="16" t="s">
        <v>38</v>
      </c>
      <c r="C51" s="14" t="s">
        <v>36</v>
      </c>
      <c r="D51" s="50" t="s">
        <v>19</v>
      </c>
      <c r="E51" s="50" t="s">
        <v>37</v>
      </c>
      <c r="F51" s="14">
        <v>17.245000000000001</v>
      </c>
      <c r="G51" s="67" t="s">
        <v>33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15"/>
    </row>
    <row r="52" spans="1:23" s="9" customFormat="1" ht="14.5" hidden="1" x14ac:dyDescent="0.35">
      <c r="A52" s="34"/>
      <c r="B52" s="16"/>
      <c r="C52" s="14"/>
      <c r="D52" s="14"/>
      <c r="E52" s="14"/>
      <c r="F52" s="14"/>
      <c r="G52" s="14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15"/>
    </row>
    <row r="53" spans="1:23" s="9" customFormat="1" ht="14.5" hidden="1" x14ac:dyDescent="0.35">
      <c r="A53" s="44"/>
      <c r="B53" s="45"/>
      <c r="C53" s="14"/>
      <c r="D53" s="14"/>
      <c r="E53" s="14"/>
      <c r="F53" s="14"/>
      <c r="G53" s="14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15"/>
    </row>
    <row r="54" spans="1:23" s="9" customFormat="1" ht="14.5" hidden="1" x14ac:dyDescent="0.35">
      <c r="A54" s="44"/>
      <c r="B54" s="16"/>
      <c r="C54" s="14"/>
      <c r="D54" s="14"/>
      <c r="E54" s="14"/>
      <c r="F54" s="14"/>
      <c r="G54" s="14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15"/>
    </row>
    <row r="55" spans="1:23" s="9" customFormat="1" ht="14.5" hidden="1" x14ac:dyDescent="0.35">
      <c r="A55" s="44"/>
      <c r="B55" s="16"/>
      <c r="C55" s="14"/>
      <c r="D55" s="14"/>
      <c r="E55" s="14"/>
      <c r="F55" s="14"/>
      <c r="G55" s="14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15"/>
    </row>
    <row r="56" spans="1:23" s="9" customFormat="1" ht="14.5" hidden="1" x14ac:dyDescent="0.35">
      <c r="A56" s="17"/>
      <c r="B56" s="39"/>
      <c r="C56" s="40"/>
      <c r="D56" s="40"/>
      <c r="E56" s="41"/>
      <c r="F56" s="39"/>
      <c r="G56" s="39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15"/>
    </row>
    <row r="57" spans="1:23" s="9" customFormat="1" ht="14.5" hidden="1" x14ac:dyDescent="0.35">
      <c r="A57" s="24" t="s">
        <v>8</v>
      </c>
      <c r="B57" s="39"/>
      <c r="C57" s="40"/>
      <c r="D57" s="40"/>
      <c r="E57" s="41"/>
      <c r="F57" s="39"/>
      <c r="G57" s="39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15"/>
    </row>
    <row r="58" spans="1:23" s="9" customFormat="1" ht="14.5" hidden="1" x14ac:dyDescent="0.35">
      <c r="A58" s="14" t="s">
        <v>78</v>
      </c>
      <c r="B58" s="39"/>
      <c r="C58" s="40"/>
      <c r="D58" s="40"/>
      <c r="E58" s="41"/>
      <c r="F58" s="39"/>
      <c r="G58" s="39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15"/>
    </row>
    <row r="59" spans="1:23" s="9" customFormat="1" ht="14.5" hidden="1" x14ac:dyDescent="0.35">
      <c r="A59" s="44" t="s">
        <v>17</v>
      </c>
      <c r="B59" s="16" t="s">
        <v>79</v>
      </c>
      <c r="C59" s="14" t="s">
        <v>80</v>
      </c>
      <c r="D59" s="14" t="s">
        <v>18</v>
      </c>
      <c r="E59" s="37" t="s">
        <v>81</v>
      </c>
      <c r="F59" s="33">
        <v>17.800999999999998</v>
      </c>
      <c r="G59" s="67" t="s">
        <v>34</v>
      </c>
      <c r="H59" s="47"/>
      <c r="I59" s="47"/>
      <c r="J59" s="47"/>
      <c r="K59" s="47"/>
      <c r="L59" s="47">
        <v>27014</v>
      </c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15">
        <f>L59</f>
        <v>27014</v>
      </c>
    </row>
    <row r="60" spans="1:23" s="9" customFormat="1" ht="14.5" x14ac:dyDescent="0.35">
      <c r="A60" s="17"/>
      <c r="B60" s="16"/>
      <c r="C60" s="36"/>
      <c r="D60" s="36"/>
      <c r="E60" s="37"/>
      <c r="F60" s="16"/>
      <c r="G60" s="16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15"/>
    </row>
    <row r="61" spans="1:23" s="9" customFormat="1" ht="14.5" x14ac:dyDescent="0.35">
      <c r="A61" s="38" t="s">
        <v>8</v>
      </c>
      <c r="B61" s="16"/>
      <c r="C61" s="36"/>
      <c r="D61" s="36"/>
      <c r="E61" s="37"/>
      <c r="F61" s="16"/>
      <c r="G61" s="16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15"/>
    </row>
    <row r="62" spans="1:23" s="9" customFormat="1" ht="14.5" x14ac:dyDescent="0.35">
      <c r="A62" s="14" t="s">
        <v>66</v>
      </c>
      <c r="B62" s="10"/>
      <c r="C62" s="11"/>
      <c r="D62" s="11"/>
      <c r="E62" s="12"/>
      <c r="F62" s="13"/>
      <c r="G62" s="13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15"/>
    </row>
    <row r="63" spans="1:23" s="9" customFormat="1" ht="15.5" x14ac:dyDescent="0.35">
      <c r="A63" s="59" t="s">
        <v>69</v>
      </c>
      <c r="B63" s="72" t="s">
        <v>55</v>
      </c>
      <c r="C63" s="14" t="s">
        <v>70</v>
      </c>
      <c r="D63" s="14" t="s">
        <v>71</v>
      </c>
      <c r="E63" s="14" t="s">
        <v>72</v>
      </c>
      <c r="F63" s="14">
        <v>17.225000000000001</v>
      </c>
      <c r="G63" s="74" t="s">
        <v>73</v>
      </c>
      <c r="H63" s="47"/>
      <c r="I63" s="47"/>
      <c r="J63" s="47"/>
      <c r="K63" s="47">
        <f>240764-1</f>
        <v>240763</v>
      </c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>
        <v>181500</v>
      </c>
      <c r="W63" s="15">
        <f>SUM(H63:V63)</f>
        <v>422263</v>
      </c>
    </row>
    <row r="64" spans="1:23" s="9" customFormat="1" ht="15.5" x14ac:dyDescent="0.35">
      <c r="A64" s="59" t="s">
        <v>69</v>
      </c>
      <c r="B64" s="16" t="s">
        <v>74</v>
      </c>
      <c r="C64" s="14" t="s">
        <v>70</v>
      </c>
      <c r="D64" s="14" t="s">
        <v>71</v>
      </c>
      <c r="E64" s="14" t="s">
        <v>72</v>
      </c>
      <c r="F64" s="14">
        <v>17.225000000000001</v>
      </c>
      <c r="G64" s="74" t="s">
        <v>73</v>
      </c>
      <c r="H64" s="47"/>
      <c r="I64" s="47"/>
      <c r="J64" s="47"/>
      <c r="K64" s="47">
        <v>1</v>
      </c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15">
        <f>SUM(K64)</f>
        <v>1</v>
      </c>
    </row>
    <row r="65" spans="1:24" s="9" customFormat="1" ht="14.5" x14ac:dyDescent="0.35">
      <c r="A65" s="44"/>
      <c r="B65" s="16"/>
      <c r="C65" s="14"/>
      <c r="D65" s="14"/>
      <c r="E65" s="14"/>
      <c r="F65" s="14"/>
      <c r="G65" s="42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15"/>
    </row>
    <row r="66" spans="1:24" s="9" customFormat="1" ht="14.5" x14ac:dyDescent="0.35">
      <c r="A66" s="17"/>
      <c r="B66" s="16"/>
      <c r="C66" s="14"/>
      <c r="D66" s="14"/>
      <c r="E66" s="14"/>
      <c r="F66" s="14"/>
      <c r="G66" s="42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15"/>
    </row>
    <row r="67" spans="1:24" s="9" customFormat="1" ht="14.5" x14ac:dyDescent="0.35">
      <c r="A67" s="17"/>
      <c r="B67" s="16"/>
      <c r="C67" s="36"/>
      <c r="D67" s="40"/>
      <c r="E67" s="41"/>
      <c r="F67" s="42"/>
      <c r="G67" s="42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15"/>
    </row>
    <row r="68" spans="1:24" s="9" customFormat="1" ht="14.5" x14ac:dyDescent="0.35">
      <c r="A68" s="17" t="s">
        <v>0</v>
      </c>
      <c r="B68" s="17"/>
      <c r="C68" s="52"/>
      <c r="D68" s="52"/>
      <c r="E68" s="52"/>
      <c r="F68" s="52"/>
      <c r="G68" s="52"/>
      <c r="H68" s="47">
        <f>SUM(H8:H67)</f>
        <v>3241.0600000000009</v>
      </c>
      <c r="I68" s="47">
        <f>SUM(I8:I67)</f>
        <v>1230933</v>
      </c>
      <c r="J68" s="47">
        <f>SUM(J7:J23)</f>
        <v>156297</v>
      </c>
      <c r="K68" s="47">
        <f>SUM(K62:K66)</f>
        <v>240764</v>
      </c>
      <c r="L68" s="47">
        <f>SUM(L58:L66)</f>
        <v>27014</v>
      </c>
      <c r="M68" s="47">
        <f>SUM(M26:M28)</f>
        <v>95000</v>
      </c>
      <c r="N68" s="47">
        <f>SUM(N21:N35)</f>
        <v>100000</v>
      </c>
      <c r="O68" s="47">
        <f>SUM(O10:O11)</f>
        <v>224683</v>
      </c>
      <c r="P68" s="47">
        <f>SUM(P27:P31)</f>
        <v>343895</v>
      </c>
      <c r="Q68" s="47">
        <f>SUM(Q33:Q44)</f>
        <v>119442.1</v>
      </c>
      <c r="R68" s="47">
        <f>SUM(R7:R20)</f>
        <v>1486179</v>
      </c>
      <c r="S68" s="47">
        <f>SUM(S18:S20)</f>
        <v>45000</v>
      </c>
      <c r="T68" s="47">
        <f>SUM(T39:T44)</f>
        <v>1648.37</v>
      </c>
      <c r="U68" s="47">
        <f>SUM(U33:U44)</f>
        <v>38553.515961437675</v>
      </c>
      <c r="V68" s="47">
        <f>SUM(V62:V66)</f>
        <v>181500</v>
      </c>
      <c r="W68" s="32"/>
      <c r="X68" s="65"/>
    </row>
    <row r="69" spans="1:24" s="9" customFormat="1" ht="14.5" x14ac:dyDescent="0.35">
      <c r="A69" s="19"/>
      <c r="B69" s="19"/>
      <c r="C69" s="20"/>
      <c r="D69" s="20"/>
      <c r="E69" s="20"/>
      <c r="F69" s="20"/>
      <c r="G69" s="2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2"/>
    </row>
    <row r="70" spans="1:24" s="9" customFormat="1" ht="14.5" x14ac:dyDescent="0.35">
      <c r="A70" s="18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4" s="9" customFormat="1" ht="14.5" x14ac:dyDescent="0.35">
      <c r="A71" s="18" t="s">
        <v>9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4" s="9" customFormat="1" ht="14.5" hidden="1" x14ac:dyDescent="0.35">
      <c r="A72" s="18" t="s">
        <v>49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4" s="9" customFormat="1" ht="14.5" hidden="1" x14ac:dyDescent="0.35">
      <c r="A73" s="19" t="s">
        <v>50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4" ht="14.5" hidden="1" x14ac:dyDescent="0.35">
      <c r="A74" s="18" t="s">
        <v>51</v>
      </c>
    </row>
    <row r="75" spans="1:24" ht="14.5" hidden="1" x14ac:dyDescent="0.35">
      <c r="A75" s="19" t="s">
        <v>52</v>
      </c>
    </row>
    <row r="76" spans="1:24" ht="14.5" hidden="1" x14ac:dyDescent="0.35">
      <c r="A76" s="18" t="s">
        <v>59</v>
      </c>
    </row>
    <row r="77" spans="1:24" ht="14.5" hidden="1" x14ac:dyDescent="0.35">
      <c r="A77" s="19" t="s">
        <v>60</v>
      </c>
    </row>
    <row r="78" spans="1:24" ht="14.5" hidden="1" x14ac:dyDescent="0.35">
      <c r="A78" s="18" t="s">
        <v>67</v>
      </c>
    </row>
    <row r="79" spans="1:24" ht="14.5" hidden="1" x14ac:dyDescent="0.35">
      <c r="A79" s="19" t="s">
        <v>68</v>
      </c>
    </row>
    <row r="80" spans="1:24" ht="14.5" hidden="1" x14ac:dyDescent="0.35">
      <c r="A80" s="18" t="s">
        <v>76</v>
      </c>
    </row>
    <row r="81" spans="1:1" ht="14.5" hidden="1" x14ac:dyDescent="0.35">
      <c r="A81" s="19" t="s">
        <v>77</v>
      </c>
    </row>
    <row r="82" spans="1:1" ht="14.5" hidden="1" x14ac:dyDescent="0.35">
      <c r="A82" s="18" t="s">
        <v>82</v>
      </c>
    </row>
    <row r="83" spans="1:1" ht="14.5" hidden="1" x14ac:dyDescent="0.35">
      <c r="A83" s="18" t="s">
        <v>83</v>
      </c>
    </row>
    <row r="84" spans="1:1" ht="14.5" hidden="1" x14ac:dyDescent="0.35">
      <c r="A84" s="18" t="s">
        <v>89</v>
      </c>
    </row>
    <row r="85" spans="1:1" ht="14.5" hidden="1" x14ac:dyDescent="0.35">
      <c r="A85" s="18" t="s">
        <v>88</v>
      </c>
    </row>
    <row r="86" spans="1:1" ht="14.5" hidden="1" x14ac:dyDescent="0.35">
      <c r="A86" s="18" t="s">
        <v>97</v>
      </c>
    </row>
    <row r="87" spans="1:1" ht="14.5" hidden="1" x14ac:dyDescent="0.35">
      <c r="A87" s="19" t="s">
        <v>96</v>
      </c>
    </row>
    <row r="88" spans="1:1" ht="14.5" hidden="1" x14ac:dyDescent="0.35">
      <c r="A88" s="18" t="s">
        <v>101</v>
      </c>
    </row>
    <row r="89" spans="1:1" ht="14.5" hidden="1" x14ac:dyDescent="0.35">
      <c r="A89" s="19" t="s">
        <v>102</v>
      </c>
    </row>
    <row r="90" spans="1:1" ht="14.5" hidden="1" x14ac:dyDescent="0.35">
      <c r="A90" s="18" t="s">
        <v>106</v>
      </c>
    </row>
    <row r="91" spans="1:1" ht="14.5" hidden="1" x14ac:dyDescent="0.35">
      <c r="A91" s="19" t="s">
        <v>105</v>
      </c>
    </row>
    <row r="92" spans="1:1" ht="14.5" hidden="1" x14ac:dyDescent="0.35">
      <c r="A92" s="18" t="s">
        <v>114</v>
      </c>
    </row>
    <row r="93" spans="1:1" ht="14.5" hidden="1" x14ac:dyDescent="0.35">
      <c r="A93" s="19" t="s">
        <v>115</v>
      </c>
    </row>
    <row r="94" spans="1:1" ht="14.5" hidden="1" x14ac:dyDescent="0.35">
      <c r="A94" s="18" t="s">
        <v>119</v>
      </c>
    </row>
    <row r="95" spans="1:1" ht="14.5" hidden="1" x14ac:dyDescent="0.35">
      <c r="A95" s="19" t="s">
        <v>118</v>
      </c>
    </row>
    <row r="96" spans="1:1" ht="14.5" hidden="1" x14ac:dyDescent="0.35">
      <c r="A96" s="18" t="s">
        <v>126</v>
      </c>
    </row>
    <row r="97" spans="1:1" ht="14.5" hidden="1" x14ac:dyDescent="0.35">
      <c r="A97" s="19" t="s">
        <v>125</v>
      </c>
    </row>
    <row r="98" spans="1:1" ht="14.5" hidden="1" x14ac:dyDescent="0.35">
      <c r="A98" s="18" t="s">
        <v>128</v>
      </c>
    </row>
    <row r="99" spans="1:1" ht="14.5" hidden="1" x14ac:dyDescent="0.35">
      <c r="A99" s="19" t="s">
        <v>127</v>
      </c>
    </row>
    <row r="100" spans="1:1" ht="14.5" x14ac:dyDescent="0.35">
      <c r="A100" s="18" t="s">
        <v>137</v>
      </c>
    </row>
    <row r="101" spans="1:1" ht="14.5" x14ac:dyDescent="0.35">
      <c r="A101" s="19" t="s">
        <v>136</v>
      </c>
    </row>
    <row r="102" spans="1:1" ht="14.5" x14ac:dyDescent="0.35">
      <c r="A102" s="9"/>
    </row>
    <row r="110" spans="1:1" ht="14.5" x14ac:dyDescent="0.35">
      <c r="A110" s="9" t="s">
        <v>39</v>
      </c>
    </row>
    <row r="111" spans="1:1" ht="14.5" x14ac:dyDescent="0.35">
      <c r="A111" s="9" t="s">
        <v>42</v>
      </c>
    </row>
    <row r="112" spans="1:1" ht="14.5" x14ac:dyDescent="0.35">
      <c r="A112" s="9" t="s">
        <v>40</v>
      </c>
    </row>
    <row r="113" spans="1:1" ht="14.5" x14ac:dyDescent="0.35">
      <c r="A113" s="68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2024-02-29T14:58:01Z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