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DB4F23F9-0972-4DA2-95E4-8945BDFC59F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OWELL" sheetId="2" r:id="rId1"/>
  </sheets>
  <definedNames>
    <definedName name="_xlnm.Print_Area" localSheetId="0">LOWELL!$A$1:$H$74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24" i="2" l="1"/>
  <c r="W23" i="2"/>
  <c r="V23" i="2"/>
  <c r="V72" i="2" s="1"/>
  <c r="U72" i="2"/>
  <c r="W39" i="2"/>
  <c r="W22" i="2"/>
  <c r="W21" i="2"/>
  <c r="T72" i="2"/>
  <c r="S72" i="2"/>
  <c r="W20" i="2"/>
  <c r="R72" i="2"/>
  <c r="W58" i="2"/>
  <c r="Q56" i="2"/>
  <c r="W56" i="2" s="1"/>
  <c r="Q54" i="2"/>
  <c r="W54" i="2" s="1"/>
  <c r="W49" i="2"/>
  <c r="W51" i="2"/>
  <c r="W53" i="2"/>
  <c r="W55" i="2"/>
  <c r="W57" i="2"/>
  <c r="W59" i="2"/>
  <c r="W60" i="2"/>
  <c r="W61" i="2"/>
  <c r="W62" i="2"/>
  <c r="W63" i="2"/>
  <c r="W64" i="2"/>
  <c r="W65" i="2"/>
  <c r="W66" i="2"/>
  <c r="W67" i="2"/>
  <c r="W68" i="2"/>
  <c r="W69" i="2"/>
  <c r="W70" i="2"/>
  <c r="W16" i="2"/>
  <c r="W18" i="2"/>
  <c r="W19" i="2"/>
  <c r="W26" i="2"/>
  <c r="W27" i="2"/>
  <c r="W28" i="2"/>
  <c r="W29" i="2"/>
  <c r="W30" i="2"/>
  <c r="W31" i="2"/>
  <c r="W32" i="2"/>
  <c r="W33" i="2"/>
  <c r="W34" i="2"/>
  <c r="W35" i="2"/>
  <c r="W36" i="2"/>
  <c r="W37" i="2"/>
  <c r="W40" i="2"/>
  <c r="W41" i="2"/>
  <c r="W42" i="2"/>
  <c r="W43" i="2"/>
  <c r="W44" i="2"/>
  <c r="W45" i="2"/>
  <c r="W46" i="2"/>
  <c r="W47" i="2"/>
  <c r="P17" i="2"/>
  <c r="W17" i="2" s="1"/>
  <c r="P15" i="2"/>
  <c r="W15" i="2" s="1"/>
  <c r="W9" i="2"/>
  <c r="O72" i="2"/>
  <c r="N50" i="2"/>
  <c r="N72" i="2" s="1"/>
  <c r="M72" i="2"/>
  <c r="W8" i="2"/>
  <c r="L72" i="2"/>
  <c r="K38" i="2"/>
  <c r="W38" i="2" s="1"/>
  <c r="J52" i="2"/>
  <c r="W52" i="2" s="1"/>
  <c r="I48" i="2"/>
  <c r="W48" i="2" s="1"/>
  <c r="H72" i="2"/>
  <c r="Q72" i="2" l="1"/>
  <c r="W50" i="2"/>
  <c r="P72" i="2"/>
  <c r="K72" i="2"/>
  <c r="J72" i="2"/>
  <c r="I72" i="2"/>
  <c r="W10" i="2"/>
  <c r="W11" i="2"/>
</calcChain>
</file>

<file path=xl/sharedStrings.xml><?xml version="1.0" encoding="utf-8"?>
<sst xmlns="http://schemas.openxmlformats.org/spreadsheetml/2006/main" count="230" uniqueCount="139">
  <si>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</si>
  <si>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</si>
  <si>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</si>
  <si>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</si>
  <si>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</si>
  <si>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</si>
  <si>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</si>
  <si>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</si>
  <si>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</si>
  <si>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</si>
  <si>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</si>
  <si>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</si>
  <si>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LOWELL</t>
  </si>
  <si>
    <t>N/A</t>
  </si>
  <si>
    <t>17.207</t>
  </si>
  <si>
    <t>DVOP</t>
  </si>
  <si>
    <t>7003-1010</t>
  </si>
  <si>
    <t>N.A</t>
  </si>
  <si>
    <t>4400-3067</t>
  </si>
  <si>
    <t>K103</t>
  </si>
  <si>
    <t>JULY 1, 2022-JUNE 30, 2023</t>
  </si>
  <si>
    <t>7003-1631</t>
  </si>
  <si>
    <t>7003-1778</t>
  </si>
  <si>
    <t>7003-0135</t>
  </si>
  <si>
    <t>K264</t>
  </si>
  <si>
    <t>7003-1630</t>
  </si>
  <si>
    <t>7002-6626</t>
  </si>
  <si>
    <t>K105</t>
  </si>
  <si>
    <t>K107</t>
  </si>
  <si>
    <t>7003-0803</t>
  </si>
  <si>
    <t>K284</t>
  </si>
  <si>
    <t>FAIN #</t>
  </si>
  <si>
    <t>ES38736-22-55-A-25</t>
  </si>
  <si>
    <t>CT EOL 23CCLOWTRADE</t>
  </si>
  <si>
    <t>TA38685-22-55-A-25</t>
  </si>
  <si>
    <t>AA-38535-22-55-A-25</t>
  </si>
  <si>
    <t>DV35786-21-55-5-25</t>
  </si>
  <si>
    <t>TRADE (SERVICE DATE: 10/1/2021-9/30/2024)</t>
  </si>
  <si>
    <t>FTRADE 2022</t>
  </si>
  <si>
    <t>K102</t>
  </si>
  <si>
    <t>JULY 1, 2023 - SEPTEMBER 30, 2024</t>
  </si>
  <si>
    <t>VENDOR CUSTOMER CODE</t>
  </si>
  <si>
    <t>UEI #</t>
  </si>
  <si>
    <t>V7J3DKVP8A66</t>
  </si>
  <si>
    <t>VC6000192108</t>
  </si>
  <si>
    <t>WPP SNAP EXPANSION</t>
  </si>
  <si>
    <t>FY20233067</t>
  </si>
  <si>
    <t>UI-35950-21-60-A-25</t>
  </si>
  <si>
    <t>CT EOL 24CCLOWWP</t>
  </si>
  <si>
    <t>JULY 1, 2023-SEPT. 30, 2023</t>
  </si>
  <si>
    <t>INITIAL AWARD FY24 MAY 31, 2023</t>
  </si>
  <si>
    <t>TO ADD WPP SNAP EXPANSION FUNDS</t>
  </si>
  <si>
    <t>INITIAL AWARD FY24</t>
  </si>
  <si>
    <t>BUDGET #1 FY24</t>
  </si>
  <si>
    <t>CT EOL 24CCLOWWIA</t>
  </si>
  <si>
    <t>BUDGET #1 FY24 JULY 31, 2023</t>
  </si>
  <si>
    <t>TO ADD FY24 YOUTH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</si>
  <si>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</si>
  <si>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</si>
  <si>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</si>
  <si>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</si>
  <si>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#2 FY24</t>
  </si>
  <si>
    <t>BUDGET #2 FY24 AUGUST 2, 2023</t>
  </si>
  <si>
    <t>TO ADD FY24 DISLOCATED WORKER FUNDS</t>
  </si>
  <si>
    <t>DISLOCATED WORKER</t>
  </si>
  <si>
    <t>FWIADWK24A</t>
  </si>
  <si>
    <t>CT EOL 24CCLOWNEGREA</t>
  </si>
  <si>
    <t>BUDGET #3 FY24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</si>
  <si>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</si>
  <si>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</si>
  <si>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</si>
  <si>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</si>
  <si>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</si>
  <si>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#3 FY24 AUGUST 8, 2023</t>
  </si>
  <si>
    <t>TO ADD FY24 RESEA FUNDS</t>
  </si>
  <si>
    <t>BUDGET #4 FY24</t>
  </si>
  <si>
    <t>CT EOL 24CCLOWVETSUI</t>
  </si>
  <si>
    <t>JULY 1,2023-JUNE 30, 2024</t>
  </si>
  <si>
    <t>FVETS2023</t>
  </si>
  <si>
    <t>7002-6628</t>
  </si>
  <si>
    <t>K109</t>
  </si>
  <si>
    <t>BUDGET #4 FY24 AUGUST 31, 2023</t>
  </si>
  <si>
    <t>TO ADD FY24 VETS FUNDS</t>
  </si>
  <si>
    <t>BUDGET #5 FY24</t>
  </si>
  <si>
    <t>CT EOL 24CCLOWSOSWTF</t>
  </si>
  <si>
    <t>WORKFORCE TRAINING FUND</t>
  </si>
  <si>
    <t>WTRUSTF24</t>
  </si>
  <si>
    <t>BUDGET #5 FY24 SEPTEMBER 12, 2023</t>
  </si>
  <si>
    <t>TO ADD WTF FUNDS</t>
  </si>
  <si>
    <t>TO ADD FY24 ADULT FUNDS</t>
  </si>
  <si>
    <t>BUDGET #6 FY24 SEPTEMBER 26, 2023</t>
  </si>
  <si>
    <t>BUDGET #6 FY24</t>
  </si>
  <si>
    <t>ADULT</t>
  </si>
  <si>
    <t>FWIAADT24A</t>
  </si>
  <si>
    <t>TO ADD FY24 SOS FUNDS</t>
  </si>
  <si>
    <t>BUDGET #7 FY24 SEPTEMBER 27, 2023</t>
  </si>
  <si>
    <t>BUDGET #7 FY24</t>
  </si>
  <si>
    <t>STATE ONE STOP</t>
  </si>
  <si>
    <t>STOSCC2024</t>
  </si>
  <si>
    <t>BUDGET #8 FY24</t>
  </si>
  <si>
    <t>BUDGET #8 FY24 DEC 1, 2023</t>
  </si>
  <si>
    <t>TO ADD WP FUNDS</t>
  </si>
  <si>
    <t>WP 90%</t>
  </si>
  <si>
    <t>FES2024</t>
  </si>
  <si>
    <t>WP 10%</t>
  </si>
  <si>
    <t>BUDGET #9 FY24</t>
  </si>
  <si>
    <t>FWIAADT24B</t>
  </si>
  <si>
    <t>FWIADWK24B</t>
  </si>
  <si>
    <t>TO ADD WIOA FUNDS</t>
  </si>
  <si>
    <t>BUDGET #9 FY24 DEC 7, 2023</t>
  </si>
  <si>
    <t>BUDGET #10 FY24</t>
  </si>
  <si>
    <t>TO ADD RAPID RESPONSE FUNDS</t>
  </si>
  <si>
    <t>RAPID RESPONSE STATE STAFF</t>
  </si>
  <si>
    <t>BUDGET #10 FY24 DEC 21, 2023</t>
  </si>
  <si>
    <t>BUDGET #11 FY24</t>
  </si>
  <si>
    <t>BUDGET #11 FY24  JANUARY 24, 2024</t>
  </si>
  <si>
    <t>TO ADD PARTNER FUNDS</t>
  </si>
  <si>
    <t>MRC</t>
  </si>
  <si>
    <t>F100VR0023</t>
  </si>
  <si>
    <t>4120-0020</t>
  </si>
  <si>
    <t>K133</t>
  </si>
  <si>
    <t>BUDGET #12 FY24  FEB. 27, 2024</t>
  </si>
  <si>
    <t>TO ADD DTA WPP FUNDS</t>
  </si>
  <si>
    <t>DTA WPP  (JULY 1, 2023-JAN. 1, 2024)-settlement</t>
  </si>
  <si>
    <t>SPSS2024</t>
  </si>
  <si>
    <t>4400-1979</t>
  </si>
  <si>
    <t>K227</t>
  </si>
  <si>
    <t>DTA WPP  (JAN. 2, 2024-JUNE 30, 2024)</t>
  </si>
  <si>
    <t>BUDGET #12 FY24</t>
  </si>
  <si>
    <t>BUDGET #13 FY24</t>
  </si>
  <si>
    <t>BUDGET #13 FY24  FEB. 29, 2024</t>
  </si>
  <si>
    <t>TO ADD RESEA FUNDS</t>
  </si>
  <si>
    <t>BUDGET #14 FY24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</si>
  <si>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</si>
  <si>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</si>
  <si>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</si>
  <si>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</si>
  <si>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t>BUDGET #14 FY24  MARCH 1, 2024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</si>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</sst>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5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rgb="FF000000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82">
    <xf numFmtId="0" fontId="0" fillId="0" borderId="0" xfId="0"/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7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44" fontId="8" fillId="0" borderId="3" xfId="0" applyNumberFormat="1" applyFont="1" applyBorder="1"/>
    <xf numFmtId="0" fontId="8" fillId="0" borderId="4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2" xfId="0" quotePrefix="1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8" fillId="0" borderId="4" xfId="0" quotePrefix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wrapText="1"/>
    </xf>
    <xf numFmtId="44" fontId="8" fillId="0" borderId="1" xfId="1" applyFont="1" applyFill="1" applyBorder="1" applyAlignment="1">
      <alignment horizontal="center"/>
    </xf>
    <xf numFmtId="0" fontId="14" fillId="0" borderId="1" xfId="0" quotePrefix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8" fillId="0" borderId="0" xfId="0" applyFont="1"/>
    <xf numFmtId="44" fontId="7" fillId="0" borderId="0" xfId="0" applyNumberFormat="1" applyFont="1"/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4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4" fillId="0" borderId="0" xfId="0" applyFont="1"/>
    <xf numFmtId="0" fontId="7" fillId="0" borderId="3" xfId="0" applyFont="1" applyBorder="1" applyAlignment="1">
      <alignment horizontal="center"/>
    </xf>
    <xf numFmtId="44" fontId="8" fillId="0" borderId="6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44" fontId="8" fillId="0" borderId="1" xfId="1" applyFont="1" applyFill="1" applyBorder="1"/>
    <xf numFmtId="0" fontId="16" fillId="2" borderId="8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3" fillId="0" borderId="1" xfId="0" applyFont="1" applyBorder="1"/>
    <xf numFmtId="0" fontId="6" fillId="0" borderId="1" xfId="0" applyFont="1" applyBorder="1" applyAlignment="1">
      <alignment horizontal="center"/>
    </xf>
    <xf numFmtId="0" fontId="19" fillId="0" borderId="9" xfId="0" applyFont="1" applyBorder="1" applyAlignment="1">
      <alignment horizontal="center" wrapText="1"/>
    </xf>
    <xf numFmtId="44" fontId="8" fillId="0" borderId="1" xfId="1" applyFont="1" applyBorder="1" applyAlignment="1">
      <alignment horizontal="center"/>
    </xf>
    <xf numFmtId="0" fontId="8" fillId="0" borderId="1" xfId="0" quotePrefix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21" fillId="0" borderId="0" xfId="0" applyFont="1" applyAlignment="1">
      <alignment horizontal="center"/>
    </xf>
    <xf numFmtId="44" fontId="8" fillId="0" borderId="1" xfId="1" applyFont="1" applyBorder="1"/>
    <xf numFmtId="44" fontId="8" fillId="0" borderId="1" xfId="1" applyFont="1" applyBorder="1" applyAlignment="1">
      <alignment horizontal="center" wrapText="1"/>
    </xf>
    <xf numFmtId="0" fontId="8" fillId="0" borderId="1" xfId="0" quotePrefix="1" applyFont="1" applyBorder="1" applyAlignment="1">
      <alignment horizontal="center" wrapText="1"/>
    </xf>
    <xf numFmtId="0" fontId="23" fillId="0" borderId="9" xfId="0" applyFont="1" applyBorder="1" applyAlignment="1">
      <alignment horizontal="center" wrapText="1"/>
    </xf>
    <xf numFmtId="0" fontId="24" fillId="0" borderId="1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13" fillId="0" borderId="0" xfId="0" applyFont="1" applyBorder="1" applyAlignment="1">
      <alignment horizontal="center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1"/>
  <sheetViews>
    <sheetView tabSelected="1" topLeftCell="D3" zoomScale="120" zoomScaleNormal="120" workbookViewId="0">
      <selection activeCell="V23" sqref="V23:V24"/>
    </sheetView>
  </sheetViews>
  <sheetFormatPr defaultColWidth="9.1796875" defaultRowHeight="12" x14ac:dyDescent="0.3"/>
  <cols>
    <col min="1" max="1" width="69.36328125" style="40" customWidth="1"/>
    <col min="2" max="2" width="38.453125" style="40" customWidth="1"/>
    <col min="3" max="3" width="19.26953125" style="1" customWidth="1"/>
    <col min="4" max="4" width="16.26953125" style="1" customWidth="1"/>
    <col min="5" max="5" width="11.453125" style="1" customWidth="1"/>
    <col min="6" max="6" width="9.1796875" style="1" customWidth="1"/>
    <col min="7" max="7" width="22.6328125" style="1" customWidth="1"/>
    <col min="8" max="8" width="21" style="1" hidden="1" customWidth="1"/>
    <col min="9" max="17" width="18" style="1" hidden="1" customWidth="1"/>
    <col min="18" max="21" width="13.90625" style="1" hidden="1" customWidth="1"/>
    <col min="22" max="22" width="13.90625" style="1" customWidth="1"/>
    <col min="23" max="23" width="12.1796875" style="40" hidden="1" customWidth="1"/>
    <col min="24" max="24" width="12" style="40" bestFit="1" customWidth="1"/>
    <col min="25" max="16384" width="9.1796875" style="40"/>
  </cols>
  <sheetData>
    <row r="1" spans="1:23" ht="20.5" x14ac:dyDescent="0.45">
      <c r="A1" s="40" t="s">
        <v>11</v>
      </c>
      <c r="B1" s="79" t="s">
        <v>10</v>
      </c>
      <c r="C1" s="80"/>
      <c r="D1" s="80"/>
      <c r="E1" s="80"/>
      <c r="F1" s="80"/>
      <c r="G1" s="80"/>
      <c r="H1" s="80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</row>
    <row r="2" spans="1:23" ht="20.5" x14ac:dyDescent="0.45">
      <c r="B2" s="41"/>
      <c r="C2" s="41"/>
      <c r="D2" s="41"/>
      <c r="E2" s="42"/>
      <c r="F2" s="42"/>
      <c r="G2" s="42"/>
    </row>
    <row r="3" spans="1:23" ht="20.5" x14ac:dyDescent="0.45">
      <c r="A3" s="43" t="s">
        <v>12</v>
      </c>
      <c r="B3" s="41" t="s">
        <v>7</v>
      </c>
      <c r="C3" s="44"/>
    </row>
    <row r="4" spans="1:23" ht="21" thickBot="1" x14ac:dyDescent="0.5">
      <c r="A4" s="43"/>
      <c r="B4" s="45"/>
      <c r="C4" s="44"/>
    </row>
    <row r="5" spans="1:23" s="12" customFormat="1" ht="32" customHeight="1" thickBot="1" x14ac:dyDescent="0.4">
      <c r="A5" s="2"/>
      <c r="B5" s="3" t="s">
        <v>2</v>
      </c>
      <c r="C5" s="3" t="s">
        <v>3</v>
      </c>
      <c r="D5" s="3" t="s">
        <v>4</v>
      </c>
      <c r="E5" s="3" t="s">
        <v>5</v>
      </c>
      <c r="F5" s="3" t="s">
        <v>1</v>
      </c>
      <c r="G5" s="55" t="s">
        <v>31</v>
      </c>
      <c r="H5" s="3" t="s">
        <v>52</v>
      </c>
      <c r="I5" s="55" t="s">
        <v>53</v>
      </c>
      <c r="J5" s="55" t="s">
        <v>61</v>
      </c>
      <c r="K5" s="55" t="s">
        <v>67</v>
      </c>
      <c r="L5" s="55" t="s">
        <v>75</v>
      </c>
      <c r="M5" s="55" t="s">
        <v>83</v>
      </c>
      <c r="N5" s="55" t="s">
        <v>91</v>
      </c>
      <c r="O5" s="55" t="s">
        <v>96</v>
      </c>
      <c r="P5" s="55" t="s">
        <v>99</v>
      </c>
      <c r="Q5" s="55" t="s">
        <v>105</v>
      </c>
      <c r="R5" s="55" t="s">
        <v>110</v>
      </c>
      <c r="S5" s="55" t="s">
        <v>114</v>
      </c>
      <c r="T5" s="55" t="s">
        <v>128</v>
      </c>
      <c r="U5" s="55" t="s">
        <v>129</v>
      </c>
      <c r="V5" s="55" t="s">
        <v>132</v>
      </c>
      <c r="W5" s="33" t="s">
        <v>6</v>
      </c>
    </row>
    <row r="6" spans="1:23" s="12" customFormat="1" ht="14.5" hidden="1" x14ac:dyDescent="0.35">
      <c r="A6" s="20" t="s">
        <v>8</v>
      </c>
      <c r="B6" s="4"/>
      <c r="C6" s="5"/>
      <c r="D6" s="5"/>
      <c r="E6" s="6"/>
      <c r="F6" s="7"/>
      <c r="G6" s="7"/>
      <c r="H6" s="7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23"/>
    </row>
    <row r="7" spans="1:23" s="12" customFormat="1" ht="14.5" hidden="1" x14ac:dyDescent="0.35">
      <c r="A7" s="8" t="s">
        <v>84</v>
      </c>
      <c r="B7" s="4"/>
      <c r="C7" s="5"/>
      <c r="D7" s="5"/>
      <c r="E7" s="6"/>
      <c r="F7" s="7"/>
      <c r="G7" s="7"/>
      <c r="H7" s="8"/>
      <c r="I7" s="8"/>
      <c r="J7" s="8"/>
      <c r="K7" s="8"/>
      <c r="L7" s="8"/>
      <c r="M7" s="68"/>
      <c r="N7" s="68"/>
      <c r="O7" s="68"/>
      <c r="P7" s="68"/>
      <c r="Q7" s="68"/>
      <c r="R7" s="68"/>
      <c r="S7" s="68"/>
      <c r="T7" s="68"/>
      <c r="U7" s="68"/>
      <c r="V7" s="68"/>
      <c r="W7" s="72"/>
    </row>
    <row r="8" spans="1:23" s="12" customFormat="1" ht="15" hidden="1" x14ac:dyDescent="0.35">
      <c r="A8" s="21" t="s">
        <v>85</v>
      </c>
      <c r="B8" s="9" t="s">
        <v>58</v>
      </c>
      <c r="C8" s="48" t="s">
        <v>86</v>
      </c>
      <c r="D8" s="59" t="s">
        <v>23</v>
      </c>
      <c r="E8" s="60" t="s">
        <v>24</v>
      </c>
      <c r="F8" s="8" t="s">
        <v>17</v>
      </c>
      <c r="G8" s="8"/>
      <c r="H8" s="10"/>
      <c r="I8" s="10"/>
      <c r="J8" s="10"/>
      <c r="K8" s="10"/>
      <c r="L8" s="10"/>
      <c r="M8" s="73">
        <v>95000</v>
      </c>
      <c r="N8" s="73"/>
      <c r="O8" s="73"/>
      <c r="P8" s="73"/>
      <c r="Q8" s="73"/>
      <c r="R8" s="73"/>
      <c r="S8" s="73"/>
      <c r="T8" s="73"/>
      <c r="U8" s="73"/>
      <c r="V8" s="73"/>
      <c r="W8" s="61">
        <f>SUM(M8)</f>
        <v>95000</v>
      </c>
    </row>
    <row r="9" spans="1:23" s="12" customFormat="1" ht="15" hidden="1" thickBot="1" x14ac:dyDescent="0.4">
      <c r="A9" s="26" t="s">
        <v>97</v>
      </c>
      <c r="B9" s="69" t="s">
        <v>58</v>
      </c>
      <c r="C9" s="62" t="s">
        <v>98</v>
      </c>
      <c r="D9" s="59" t="s">
        <v>29</v>
      </c>
      <c r="E9" s="59" t="s">
        <v>30</v>
      </c>
      <c r="F9" s="9" t="s">
        <v>13</v>
      </c>
      <c r="G9" s="9"/>
      <c r="H9" s="10"/>
      <c r="I9" s="10"/>
      <c r="J9" s="10"/>
      <c r="K9" s="10"/>
      <c r="L9" s="10"/>
      <c r="M9" s="73"/>
      <c r="N9" s="73"/>
      <c r="O9" s="73">
        <v>317671</v>
      </c>
      <c r="P9" s="73"/>
      <c r="Q9" s="73"/>
      <c r="R9" s="73"/>
      <c r="S9" s="73"/>
      <c r="T9" s="73"/>
      <c r="U9" s="73"/>
      <c r="V9" s="73"/>
      <c r="W9" s="61">
        <f>SUM(O9)</f>
        <v>317671</v>
      </c>
    </row>
    <row r="10" spans="1:23" s="12" customFormat="1" ht="15" hidden="1" thickTop="1" x14ac:dyDescent="0.35">
      <c r="A10" s="26"/>
      <c r="B10" s="9"/>
      <c r="C10" s="8"/>
      <c r="D10" s="8"/>
      <c r="E10" s="8"/>
      <c r="F10" s="9"/>
      <c r="G10" s="9"/>
      <c r="H10" s="10"/>
      <c r="I10" s="10"/>
      <c r="J10" s="10"/>
      <c r="K10" s="10"/>
      <c r="L10" s="10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61">
        <f>SUM(H10:H10)</f>
        <v>0</v>
      </c>
    </row>
    <row r="11" spans="1:23" s="12" customFormat="1" ht="14.5" hidden="1" x14ac:dyDescent="0.35">
      <c r="A11" s="26"/>
      <c r="B11" s="9"/>
      <c r="C11" s="22"/>
      <c r="D11" s="22"/>
      <c r="E11" s="22"/>
      <c r="F11" s="9"/>
      <c r="G11" s="9"/>
      <c r="H11" s="10"/>
      <c r="I11" s="10"/>
      <c r="J11" s="10"/>
      <c r="K11" s="10"/>
      <c r="L11" s="10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61">
        <f>SUM(H11:H11)</f>
        <v>0</v>
      </c>
    </row>
    <row r="12" spans="1:23" s="12" customFormat="1" ht="14.5" x14ac:dyDescent="0.35">
      <c r="A12" s="26"/>
      <c r="B12" s="9"/>
      <c r="C12" s="22"/>
      <c r="D12" s="22"/>
      <c r="E12" s="22"/>
      <c r="F12" s="9"/>
      <c r="G12" s="9"/>
      <c r="H12" s="10"/>
      <c r="I12" s="10"/>
      <c r="J12" s="10"/>
      <c r="K12" s="10"/>
      <c r="L12" s="10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61"/>
    </row>
    <row r="13" spans="1:23" s="12" customFormat="1" ht="14.5" x14ac:dyDescent="0.35">
      <c r="A13" s="20" t="s">
        <v>8</v>
      </c>
      <c r="B13" s="9"/>
      <c r="C13" s="22"/>
      <c r="D13" s="22"/>
      <c r="E13" s="22"/>
      <c r="F13" s="9"/>
      <c r="G13" s="9"/>
      <c r="H13" s="10"/>
      <c r="I13" s="10"/>
      <c r="J13" s="10"/>
      <c r="K13" s="10"/>
      <c r="L13" s="10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61"/>
    </row>
    <row r="14" spans="1:23" s="12" customFormat="1" ht="14" customHeight="1" x14ac:dyDescent="0.35">
      <c r="A14" s="8" t="s">
        <v>48</v>
      </c>
      <c r="B14" s="9"/>
      <c r="C14" s="22"/>
      <c r="D14" s="22"/>
      <c r="E14" s="22"/>
      <c r="F14" s="9"/>
      <c r="G14" s="9"/>
      <c r="H14" s="10"/>
      <c r="I14" s="10"/>
      <c r="J14" s="10"/>
      <c r="K14" s="10"/>
      <c r="L14" s="10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61"/>
    </row>
    <row r="15" spans="1:23" s="12" customFormat="1" ht="14.5" hidden="1" x14ac:dyDescent="0.35">
      <c r="A15" s="13" t="s">
        <v>102</v>
      </c>
      <c r="B15" s="9" t="s">
        <v>58</v>
      </c>
      <c r="C15" s="8" t="s">
        <v>103</v>
      </c>
      <c r="D15" s="8" t="s">
        <v>26</v>
      </c>
      <c r="E15" s="8" t="s">
        <v>27</v>
      </c>
      <c r="F15" s="9">
        <v>17.207000000000001</v>
      </c>
      <c r="G15" s="63" t="s">
        <v>32</v>
      </c>
      <c r="H15" s="10"/>
      <c r="I15" s="10"/>
      <c r="J15" s="10"/>
      <c r="K15" s="10"/>
      <c r="L15" s="10"/>
      <c r="M15" s="73"/>
      <c r="N15" s="73"/>
      <c r="O15" s="73"/>
      <c r="P15" s="73">
        <f>124814-1</f>
        <v>124813</v>
      </c>
      <c r="Q15" s="73"/>
      <c r="R15" s="73"/>
      <c r="S15" s="73"/>
      <c r="T15" s="73"/>
      <c r="U15" s="73"/>
      <c r="V15" s="73"/>
      <c r="W15" s="61">
        <f>SUM(P15)</f>
        <v>124813</v>
      </c>
    </row>
    <row r="16" spans="1:23" s="12" customFormat="1" ht="14.5" hidden="1" x14ac:dyDescent="0.35">
      <c r="A16" s="13" t="s">
        <v>102</v>
      </c>
      <c r="B16" s="9" t="s">
        <v>60</v>
      </c>
      <c r="C16" s="8" t="s">
        <v>103</v>
      </c>
      <c r="D16" s="8" t="s">
        <v>26</v>
      </c>
      <c r="E16" s="8" t="s">
        <v>27</v>
      </c>
      <c r="F16" s="9">
        <v>17.207000000000001</v>
      </c>
      <c r="G16" s="63" t="s">
        <v>32</v>
      </c>
      <c r="H16" s="10"/>
      <c r="I16" s="10"/>
      <c r="J16" s="10"/>
      <c r="K16" s="10"/>
      <c r="L16" s="10"/>
      <c r="M16" s="73"/>
      <c r="N16" s="73"/>
      <c r="O16" s="73"/>
      <c r="P16" s="73">
        <v>1</v>
      </c>
      <c r="Q16" s="73"/>
      <c r="R16" s="73"/>
      <c r="S16" s="73"/>
      <c r="T16" s="73"/>
      <c r="U16" s="73"/>
      <c r="V16" s="73"/>
      <c r="W16" s="61">
        <f t="shared" ref="W16:W47" si="0">SUM(P16)</f>
        <v>1</v>
      </c>
    </row>
    <row r="17" spans="1:23" s="12" customFormat="1" ht="14.5" hidden="1" x14ac:dyDescent="0.35">
      <c r="A17" s="13" t="s">
        <v>104</v>
      </c>
      <c r="B17" s="9" t="s">
        <v>58</v>
      </c>
      <c r="C17" s="8" t="s">
        <v>103</v>
      </c>
      <c r="D17" s="8" t="s">
        <v>26</v>
      </c>
      <c r="E17" s="8" t="s">
        <v>28</v>
      </c>
      <c r="F17" s="9" t="s">
        <v>14</v>
      </c>
      <c r="G17" s="63" t="s">
        <v>32</v>
      </c>
      <c r="H17" s="10"/>
      <c r="I17" s="10"/>
      <c r="J17" s="10"/>
      <c r="K17" s="10"/>
      <c r="L17" s="10"/>
      <c r="M17" s="73"/>
      <c r="N17" s="73"/>
      <c r="O17" s="73"/>
      <c r="P17" s="73">
        <f>38848-1</f>
        <v>38847</v>
      </c>
      <c r="Q17" s="73"/>
      <c r="R17" s="73"/>
      <c r="S17" s="73"/>
      <c r="T17" s="73"/>
      <c r="U17" s="73"/>
      <c r="V17" s="73"/>
      <c r="W17" s="61">
        <f t="shared" si="0"/>
        <v>38847</v>
      </c>
    </row>
    <row r="18" spans="1:23" s="12" customFormat="1" ht="14.5" hidden="1" x14ac:dyDescent="0.35">
      <c r="A18" s="13" t="s">
        <v>104</v>
      </c>
      <c r="B18" s="9" t="s">
        <v>60</v>
      </c>
      <c r="C18" s="8" t="s">
        <v>103</v>
      </c>
      <c r="D18" s="8" t="s">
        <v>26</v>
      </c>
      <c r="E18" s="8" t="s">
        <v>28</v>
      </c>
      <c r="F18" s="9" t="s">
        <v>14</v>
      </c>
      <c r="G18" s="63" t="s">
        <v>32</v>
      </c>
      <c r="H18" s="10"/>
      <c r="I18" s="10"/>
      <c r="J18" s="10"/>
      <c r="K18" s="10"/>
      <c r="L18" s="10"/>
      <c r="M18" s="73"/>
      <c r="N18" s="73"/>
      <c r="O18" s="73"/>
      <c r="P18" s="73">
        <v>1</v>
      </c>
      <c r="Q18" s="73"/>
      <c r="R18" s="73"/>
      <c r="S18" s="73"/>
      <c r="T18" s="73"/>
      <c r="U18" s="73"/>
      <c r="V18" s="73"/>
      <c r="W18" s="61">
        <f t="shared" si="0"/>
        <v>1</v>
      </c>
    </row>
    <row r="19" spans="1:23" s="12" customFormat="1" ht="14.5" hidden="1" x14ac:dyDescent="0.35">
      <c r="A19" s="65" t="s">
        <v>45</v>
      </c>
      <c r="B19" s="9" t="s">
        <v>49</v>
      </c>
      <c r="C19" s="7" t="s">
        <v>46</v>
      </c>
      <c r="D19" s="7" t="s">
        <v>18</v>
      </c>
      <c r="E19" s="7" t="s">
        <v>19</v>
      </c>
      <c r="F19" s="66">
        <v>10.561</v>
      </c>
      <c r="G19" s="27"/>
      <c r="H19" s="68">
        <v>3304.6699999999992</v>
      </c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1">
        <f t="shared" si="0"/>
        <v>0</v>
      </c>
    </row>
    <row r="20" spans="1:23" s="12" customFormat="1" ht="15.5" hidden="1" x14ac:dyDescent="0.35">
      <c r="A20" s="65" t="s">
        <v>117</v>
      </c>
      <c r="B20" s="9" t="s">
        <v>58</v>
      </c>
      <c r="C20" s="76" t="s">
        <v>118</v>
      </c>
      <c r="D20" s="76" t="s">
        <v>119</v>
      </c>
      <c r="E20" s="47" t="s">
        <v>120</v>
      </c>
      <c r="F20" s="77" t="s">
        <v>13</v>
      </c>
      <c r="G20" s="27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>
        <v>14285.9</v>
      </c>
      <c r="T20" s="68"/>
      <c r="U20" s="68"/>
      <c r="V20" s="68"/>
      <c r="W20" s="61">
        <f>S20</f>
        <v>14285.9</v>
      </c>
    </row>
    <row r="21" spans="1:23" s="12" customFormat="1" ht="14.5" hidden="1" x14ac:dyDescent="0.35">
      <c r="A21" s="65" t="s">
        <v>123</v>
      </c>
      <c r="B21" s="9" t="s">
        <v>58</v>
      </c>
      <c r="C21" s="78" t="s">
        <v>124</v>
      </c>
      <c r="D21" s="78" t="s">
        <v>125</v>
      </c>
      <c r="E21" s="8" t="s">
        <v>126</v>
      </c>
      <c r="F21" s="8" t="s">
        <v>13</v>
      </c>
      <c r="G21" s="27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>
        <v>33765.256957851278</v>
      </c>
      <c r="U21" s="68"/>
      <c r="V21" s="68"/>
      <c r="W21" s="61">
        <f>SUM(T21)</f>
        <v>33765.256957851278</v>
      </c>
    </row>
    <row r="22" spans="1:23" s="12" customFormat="1" ht="14.5" hidden="1" x14ac:dyDescent="0.35">
      <c r="A22" s="13" t="s">
        <v>127</v>
      </c>
      <c r="B22" s="9" t="s">
        <v>58</v>
      </c>
      <c r="C22" s="78" t="s">
        <v>124</v>
      </c>
      <c r="D22" s="78" t="s">
        <v>125</v>
      </c>
      <c r="E22" s="8" t="s">
        <v>126</v>
      </c>
      <c r="F22" s="8" t="s">
        <v>13</v>
      </c>
      <c r="G22" s="27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>
        <v>33765.256957851278</v>
      </c>
      <c r="U22" s="68"/>
      <c r="V22" s="68"/>
      <c r="W22" s="61">
        <f>SUM(T22)</f>
        <v>33765.256957851278</v>
      </c>
    </row>
    <row r="23" spans="1:23" s="12" customFormat="1" ht="14.5" x14ac:dyDescent="0.35">
      <c r="A23" s="13" t="s">
        <v>133</v>
      </c>
      <c r="B23" s="74" t="s">
        <v>58</v>
      </c>
      <c r="C23" s="37" t="s">
        <v>134</v>
      </c>
      <c r="D23" s="37" t="s">
        <v>135</v>
      </c>
      <c r="E23" s="37" t="s">
        <v>136</v>
      </c>
      <c r="F23" s="8"/>
      <c r="G23" s="27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>
        <f>123658-1</f>
        <v>123657</v>
      </c>
      <c r="W23" s="61">
        <f>V23</f>
        <v>123657</v>
      </c>
    </row>
    <row r="24" spans="1:23" s="12" customFormat="1" ht="14.5" x14ac:dyDescent="0.35">
      <c r="A24" s="13" t="s">
        <v>133</v>
      </c>
      <c r="B24" s="9" t="s">
        <v>60</v>
      </c>
      <c r="C24" s="37" t="s">
        <v>134</v>
      </c>
      <c r="D24" s="37" t="s">
        <v>135</v>
      </c>
      <c r="E24" s="37" t="s">
        <v>136</v>
      </c>
      <c r="F24" s="8"/>
      <c r="G24" s="27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>
        <v>1</v>
      </c>
      <c r="W24" s="61">
        <f>V24</f>
        <v>1</v>
      </c>
    </row>
    <row r="25" spans="1:23" s="12" customFormat="1" ht="14.5" x14ac:dyDescent="0.35">
      <c r="A25" s="13"/>
      <c r="B25" s="9"/>
      <c r="C25" s="81"/>
      <c r="D25" s="81"/>
      <c r="E25" s="8"/>
      <c r="F25" s="8"/>
      <c r="G25" s="27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1"/>
    </row>
    <row r="26" spans="1:23" s="12" customFormat="1" ht="14.5" x14ac:dyDescent="0.35">
      <c r="A26" s="13"/>
      <c r="B26" s="9"/>
      <c r="C26" s="8"/>
      <c r="D26" s="8"/>
      <c r="E26" s="8"/>
      <c r="F26" s="9"/>
      <c r="G26" s="9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61">
        <f t="shared" si="0"/>
        <v>0</v>
      </c>
    </row>
    <row r="27" spans="1:23" s="12" customFormat="1" ht="15.5" hidden="1" x14ac:dyDescent="0.35">
      <c r="A27" s="3" t="s">
        <v>8</v>
      </c>
      <c r="B27" s="9"/>
      <c r="C27" s="47"/>
      <c r="D27" s="8"/>
      <c r="E27" s="47"/>
      <c r="F27" s="9"/>
      <c r="G27" s="9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61">
        <f t="shared" si="0"/>
        <v>0</v>
      </c>
    </row>
    <row r="28" spans="1:23" s="38" customFormat="1" ht="14.5" hidden="1" x14ac:dyDescent="0.35">
      <c r="A28" s="8" t="s">
        <v>33</v>
      </c>
      <c r="B28" s="4"/>
      <c r="C28" s="7"/>
      <c r="D28" s="7"/>
      <c r="E28" s="4"/>
      <c r="F28" s="4"/>
      <c r="G28" s="4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61">
        <f t="shared" si="0"/>
        <v>0</v>
      </c>
    </row>
    <row r="29" spans="1:23" s="12" customFormat="1" ht="14.5" hidden="1" x14ac:dyDescent="0.35">
      <c r="A29" s="24" t="s">
        <v>37</v>
      </c>
      <c r="B29" s="9" t="s">
        <v>20</v>
      </c>
      <c r="C29" s="46" t="s">
        <v>38</v>
      </c>
      <c r="D29" s="37" t="s">
        <v>16</v>
      </c>
      <c r="E29" s="37" t="s">
        <v>39</v>
      </c>
      <c r="F29" s="8">
        <v>17.245000000000001</v>
      </c>
      <c r="G29" s="63" t="s">
        <v>34</v>
      </c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61">
        <f t="shared" si="0"/>
        <v>0</v>
      </c>
    </row>
    <row r="30" spans="1:23" s="38" customFormat="1" ht="14.5" hidden="1" x14ac:dyDescent="0.35">
      <c r="A30" s="24" t="s">
        <v>37</v>
      </c>
      <c r="B30" s="9" t="s">
        <v>40</v>
      </c>
      <c r="C30" s="46" t="s">
        <v>38</v>
      </c>
      <c r="D30" s="37" t="s">
        <v>16</v>
      </c>
      <c r="E30" s="37" t="s">
        <v>39</v>
      </c>
      <c r="F30" s="8">
        <v>17.245000000000001</v>
      </c>
      <c r="G30" s="63" t="s">
        <v>34</v>
      </c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61">
        <f t="shared" si="0"/>
        <v>0</v>
      </c>
    </row>
    <row r="31" spans="1:23" s="38" customFormat="1" ht="14.5" hidden="1" x14ac:dyDescent="0.35">
      <c r="A31" s="24"/>
      <c r="B31" s="9"/>
      <c r="C31" s="8"/>
      <c r="D31" s="8"/>
      <c r="E31" s="8"/>
      <c r="F31" s="8"/>
      <c r="G31" s="8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61">
        <f t="shared" si="0"/>
        <v>0</v>
      </c>
    </row>
    <row r="32" spans="1:23" s="38" customFormat="1" ht="14.5" hidden="1" x14ac:dyDescent="0.35">
      <c r="A32" s="31"/>
      <c r="B32" s="32"/>
      <c r="C32" s="8"/>
      <c r="D32" s="8"/>
      <c r="E32" s="8"/>
      <c r="F32" s="8"/>
      <c r="G32" s="8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61">
        <f t="shared" si="0"/>
        <v>0</v>
      </c>
    </row>
    <row r="33" spans="1:24" s="38" customFormat="1" ht="14.5" hidden="1" x14ac:dyDescent="0.35">
      <c r="A33" s="31"/>
      <c r="B33" s="9"/>
      <c r="C33" s="8"/>
      <c r="D33" s="8"/>
      <c r="E33" s="8"/>
      <c r="F33" s="8"/>
      <c r="G33" s="8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61">
        <f t="shared" si="0"/>
        <v>0</v>
      </c>
    </row>
    <row r="34" spans="1:24" s="38" customFormat="1" ht="14.5" hidden="1" x14ac:dyDescent="0.35">
      <c r="A34" s="31"/>
      <c r="B34" s="9"/>
      <c r="C34" s="8"/>
      <c r="D34" s="8"/>
      <c r="E34" s="8"/>
      <c r="F34" s="8"/>
      <c r="G34" s="8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61">
        <f t="shared" si="0"/>
        <v>0</v>
      </c>
    </row>
    <row r="35" spans="1:24" s="12" customFormat="1" ht="14.5" hidden="1" x14ac:dyDescent="0.35">
      <c r="A35" s="14"/>
      <c r="B35" s="4"/>
      <c r="C35" s="5"/>
      <c r="D35" s="5"/>
      <c r="E35" s="6"/>
      <c r="F35" s="7"/>
      <c r="G35" s="7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61">
        <f t="shared" si="0"/>
        <v>0</v>
      </c>
    </row>
    <row r="36" spans="1:24" s="12" customFormat="1" ht="14.5" hidden="1" x14ac:dyDescent="0.35">
      <c r="A36" s="20" t="s">
        <v>8</v>
      </c>
      <c r="B36" s="4"/>
      <c r="C36" s="5"/>
      <c r="D36" s="5"/>
      <c r="E36" s="6"/>
      <c r="F36" s="7"/>
      <c r="G36" s="7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61">
        <f t="shared" si="0"/>
        <v>0</v>
      </c>
    </row>
    <row r="37" spans="1:24" s="12" customFormat="1" ht="14.5" hidden="1" x14ac:dyDescent="0.35">
      <c r="A37" s="8" t="s">
        <v>66</v>
      </c>
      <c r="B37" s="4"/>
      <c r="C37" s="5"/>
      <c r="D37" s="5"/>
      <c r="E37" s="6"/>
      <c r="F37" s="7"/>
      <c r="G37" s="7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61">
        <f t="shared" si="0"/>
        <v>0</v>
      </c>
    </row>
    <row r="38" spans="1:24" s="12" customFormat="1" ht="15.5" hidden="1" x14ac:dyDescent="0.35">
      <c r="A38" s="56" t="s">
        <v>68</v>
      </c>
      <c r="B38" s="69" t="s">
        <v>58</v>
      </c>
      <c r="C38" s="8" t="s">
        <v>69</v>
      </c>
      <c r="D38" s="8" t="s">
        <v>70</v>
      </c>
      <c r="E38" s="8" t="s">
        <v>71</v>
      </c>
      <c r="F38" s="8">
        <v>17.225000000000001</v>
      </c>
      <c r="G38" s="67" t="s">
        <v>47</v>
      </c>
      <c r="H38" s="35"/>
      <c r="I38" s="35"/>
      <c r="J38" s="35"/>
      <c r="K38" s="35">
        <f>56002.13-1</f>
        <v>56001.13</v>
      </c>
      <c r="L38" s="35"/>
      <c r="M38" s="35"/>
      <c r="N38" s="35"/>
      <c r="O38" s="35"/>
      <c r="P38" s="35"/>
      <c r="Q38" s="35"/>
      <c r="R38" s="35"/>
      <c r="S38" s="35"/>
      <c r="T38" s="35"/>
      <c r="U38" s="35">
        <v>92250</v>
      </c>
      <c r="V38" s="35"/>
      <c r="W38" s="61">
        <f>SUM(K38:U38)</f>
        <v>148251.13</v>
      </c>
    </row>
    <row r="39" spans="1:24" s="12" customFormat="1" ht="15.5" hidden="1" x14ac:dyDescent="0.35">
      <c r="A39" s="56" t="s">
        <v>68</v>
      </c>
      <c r="B39" s="9" t="s">
        <v>72</v>
      </c>
      <c r="C39" s="8" t="s">
        <v>69</v>
      </c>
      <c r="D39" s="8" t="s">
        <v>70</v>
      </c>
      <c r="E39" s="8" t="s">
        <v>71</v>
      </c>
      <c r="F39" s="8">
        <v>17.225000000000001</v>
      </c>
      <c r="G39" s="67" t="s">
        <v>47</v>
      </c>
      <c r="H39" s="35"/>
      <c r="I39" s="35"/>
      <c r="J39" s="35"/>
      <c r="K39" s="35">
        <v>1</v>
      </c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61">
        <f>SUM(K39:U39)</f>
        <v>1</v>
      </c>
    </row>
    <row r="40" spans="1:24" s="12" customFormat="1" ht="14.5" hidden="1" x14ac:dyDescent="0.35">
      <c r="A40" s="31"/>
      <c r="B40" s="9"/>
      <c r="C40" s="8"/>
      <c r="D40" s="8"/>
      <c r="E40" s="8"/>
      <c r="F40" s="8"/>
      <c r="G40" s="8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61">
        <f t="shared" si="0"/>
        <v>0</v>
      </c>
    </row>
    <row r="41" spans="1:24" s="12" customFormat="1" ht="14.5" hidden="1" x14ac:dyDescent="0.35">
      <c r="A41" s="31"/>
      <c r="B41" s="9"/>
      <c r="C41" s="8"/>
      <c r="D41" s="8"/>
      <c r="E41" s="8"/>
      <c r="F41" s="8"/>
      <c r="G41" s="8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61">
        <f t="shared" si="0"/>
        <v>0</v>
      </c>
    </row>
    <row r="42" spans="1:24" s="12" customFormat="1" ht="14.5" hidden="1" x14ac:dyDescent="0.35">
      <c r="A42" s="31"/>
      <c r="B42" s="9"/>
      <c r="C42" s="8"/>
      <c r="D42" s="8"/>
      <c r="E42" s="8"/>
      <c r="F42" s="8"/>
      <c r="G42" s="8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61">
        <f t="shared" si="0"/>
        <v>0</v>
      </c>
      <c r="X42" s="39"/>
    </row>
    <row r="43" spans="1:24" s="12" customFormat="1" ht="14.5" hidden="1" x14ac:dyDescent="0.35">
      <c r="A43"/>
      <c r="B43"/>
      <c r="C43" s="8"/>
      <c r="D43" s="8"/>
      <c r="E43" s="8"/>
      <c r="F43" s="30"/>
      <c r="G43" s="30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61">
        <f t="shared" si="0"/>
        <v>0</v>
      </c>
    </row>
    <row r="44" spans="1:24" s="12" customFormat="1" ht="14.5" hidden="1" x14ac:dyDescent="0.35">
      <c r="A44" s="13"/>
      <c r="B44" s="9"/>
      <c r="C44" s="8"/>
      <c r="D44" s="8"/>
      <c r="E44" s="8"/>
      <c r="F44" s="30"/>
      <c r="G44" s="30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61">
        <f t="shared" si="0"/>
        <v>0</v>
      </c>
    </row>
    <row r="45" spans="1:24" s="38" customFormat="1" ht="14.5" hidden="1" x14ac:dyDescent="0.35">
      <c r="A45" s="14"/>
      <c r="B45" s="4"/>
      <c r="C45" s="5"/>
      <c r="D45" s="5"/>
      <c r="E45" s="5"/>
      <c r="F45" s="4"/>
      <c r="G45" s="4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61">
        <f t="shared" si="0"/>
        <v>0</v>
      </c>
    </row>
    <row r="46" spans="1:24" s="38" customFormat="1" ht="14.5" hidden="1" x14ac:dyDescent="0.35">
      <c r="A46" s="20" t="s">
        <v>8</v>
      </c>
      <c r="B46" s="4"/>
      <c r="C46" s="5"/>
      <c r="D46" s="5"/>
      <c r="E46" s="5"/>
      <c r="F46" s="4"/>
      <c r="G46" s="4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61">
        <f t="shared" si="0"/>
        <v>0</v>
      </c>
    </row>
    <row r="47" spans="1:24" s="38" customFormat="1" ht="14.5" hidden="1" x14ac:dyDescent="0.35">
      <c r="A47" s="8" t="s">
        <v>54</v>
      </c>
      <c r="B47" s="4"/>
      <c r="C47" s="5"/>
      <c r="D47" s="5"/>
      <c r="E47" s="5"/>
      <c r="F47" s="7"/>
      <c r="G47" s="7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61">
        <f t="shared" si="0"/>
        <v>0</v>
      </c>
    </row>
    <row r="48" spans="1:24" s="12" customFormat="1" ht="15.5" hidden="1" x14ac:dyDescent="0.35">
      <c r="A48" s="57" t="s">
        <v>57</v>
      </c>
      <c r="B48" s="69" t="s">
        <v>58</v>
      </c>
      <c r="C48" s="70" t="s">
        <v>59</v>
      </c>
      <c r="D48" s="58" t="s">
        <v>21</v>
      </c>
      <c r="E48" s="58">
        <v>6501</v>
      </c>
      <c r="F48" s="9">
        <v>17.259</v>
      </c>
      <c r="G48" s="64" t="s">
        <v>35</v>
      </c>
      <c r="H48" s="34"/>
      <c r="I48" s="34">
        <f>569910-1</f>
        <v>569909</v>
      </c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61">
        <f>SUM(H48:Q48)</f>
        <v>569909</v>
      </c>
    </row>
    <row r="49" spans="1:23" s="12" customFormat="1" ht="15.5" hidden="1" x14ac:dyDescent="0.35">
      <c r="A49" s="57" t="s">
        <v>57</v>
      </c>
      <c r="B49" s="9" t="s">
        <v>60</v>
      </c>
      <c r="C49" s="70" t="s">
        <v>59</v>
      </c>
      <c r="D49" s="58" t="s">
        <v>21</v>
      </c>
      <c r="E49" s="58">
        <v>6501</v>
      </c>
      <c r="F49" s="9">
        <v>17.259</v>
      </c>
      <c r="G49" s="64" t="s">
        <v>35</v>
      </c>
      <c r="H49" s="34"/>
      <c r="I49" s="34">
        <v>1</v>
      </c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61">
        <f t="shared" ref="W49:W70" si="1">SUM(H49:Q49)</f>
        <v>1</v>
      </c>
    </row>
    <row r="50" spans="1:23" s="12" customFormat="1" ht="15.5" hidden="1" x14ac:dyDescent="0.35">
      <c r="A50" s="13" t="s">
        <v>92</v>
      </c>
      <c r="B50" s="69" t="s">
        <v>58</v>
      </c>
      <c r="C50" s="8" t="s">
        <v>93</v>
      </c>
      <c r="D50" s="47" t="s">
        <v>25</v>
      </c>
      <c r="E50" s="47">
        <v>6502</v>
      </c>
      <c r="F50" s="8">
        <v>17.257999999999999</v>
      </c>
      <c r="G50" s="64" t="s">
        <v>35</v>
      </c>
      <c r="H50" s="35"/>
      <c r="I50" s="35"/>
      <c r="J50" s="35"/>
      <c r="K50" s="35"/>
      <c r="L50" s="35"/>
      <c r="M50" s="35"/>
      <c r="N50" s="35">
        <f>102540-1</f>
        <v>102539</v>
      </c>
      <c r="O50" s="35"/>
      <c r="P50" s="35"/>
      <c r="Q50" s="35"/>
      <c r="R50" s="35"/>
      <c r="S50" s="35"/>
      <c r="T50" s="35"/>
      <c r="U50" s="35"/>
      <c r="V50" s="35"/>
      <c r="W50" s="61">
        <f t="shared" si="1"/>
        <v>102539</v>
      </c>
    </row>
    <row r="51" spans="1:23" s="12" customFormat="1" ht="15.5" hidden="1" x14ac:dyDescent="0.35">
      <c r="A51" s="13" t="s">
        <v>92</v>
      </c>
      <c r="B51" s="9" t="s">
        <v>60</v>
      </c>
      <c r="C51" s="8" t="s">
        <v>93</v>
      </c>
      <c r="D51" s="47" t="s">
        <v>25</v>
      </c>
      <c r="E51" s="47">
        <v>6502</v>
      </c>
      <c r="F51" s="8">
        <v>17.257999999999999</v>
      </c>
      <c r="G51" s="64" t="s">
        <v>35</v>
      </c>
      <c r="H51" s="35"/>
      <c r="I51" s="35"/>
      <c r="J51" s="35"/>
      <c r="K51" s="35"/>
      <c r="L51" s="35"/>
      <c r="M51" s="35"/>
      <c r="N51" s="35">
        <v>1</v>
      </c>
      <c r="O51" s="35"/>
      <c r="P51" s="35"/>
      <c r="Q51" s="35"/>
      <c r="R51" s="35"/>
      <c r="S51" s="35"/>
      <c r="T51" s="35"/>
      <c r="U51" s="35"/>
      <c r="V51" s="35"/>
      <c r="W51" s="61">
        <f t="shared" si="1"/>
        <v>1</v>
      </c>
    </row>
    <row r="52" spans="1:23" s="38" customFormat="1" ht="15.5" hidden="1" x14ac:dyDescent="0.35">
      <c r="A52" s="24" t="s">
        <v>64</v>
      </c>
      <c r="B52" s="69" t="s">
        <v>58</v>
      </c>
      <c r="C52" s="71" t="s">
        <v>65</v>
      </c>
      <c r="D52" s="47" t="s">
        <v>22</v>
      </c>
      <c r="E52" s="47">
        <v>6503</v>
      </c>
      <c r="F52" s="8">
        <v>17.277999999999999</v>
      </c>
      <c r="G52" s="64" t="s">
        <v>35</v>
      </c>
      <c r="H52" s="34"/>
      <c r="I52" s="34"/>
      <c r="J52" s="34">
        <f>125629-1</f>
        <v>125628</v>
      </c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61">
        <f t="shared" si="1"/>
        <v>125628</v>
      </c>
    </row>
    <row r="53" spans="1:23" s="38" customFormat="1" ht="15.5" hidden="1" x14ac:dyDescent="0.35">
      <c r="A53" s="24" t="s">
        <v>64</v>
      </c>
      <c r="B53" s="9" t="s">
        <v>60</v>
      </c>
      <c r="C53" s="71" t="s">
        <v>65</v>
      </c>
      <c r="D53" s="47" t="s">
        <v>22</v>
      </c>
      <c r="E53" s="47">
        <v>6503</v>
      </c>
      <c r="F53" s="8">
        <v>17.277999999999999</v>
      </c>
      <c r="G53" s="64" t="s">
        <v>35</v>
      </c>
      <c r="H53" s="34"/>
      <c r="I53" s="34"/>
      <c r="J53" s="34">
        <v>1</v>
      </c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61">
        <f t="shared" si="1"/>
        <v>1</v>
      </c>
    </row>
    <row r="54" spans="1:23" s="12" customFormat="1" ht="14.5" hidden="1" x14ac:dyDescent="0.35">
      <c r="A54" s="13" t="s">
        <v>92</v>
      </c>
      <c r="B54" s="74" t="s">
        <v>58</v>
      </c>
      <c r="C54" s="8" t="s">
        <v>106</v>
      </c>
      <c r="D54" s="8" t="s">
        <v>25</v>
      </c>
      <c r="E54" s="8">
        <v>6502</v>
      </c>
      <c r="F54" s="8">
        <v>17.257999999999999</v>
      </c>
      <c r="G54" s="75" t="s">
        <v>35</v>
      </c>
      <c r="H54" s="34"/>
      <c r="I54" s="34"/>
      <c r="J54" s="34"/>
      <c r="K54" s="34"/>
      <c r="L54" s="34"/>
      <c r="M54" s="34"/>
      <c r="N54" s="34"/>
      <c r="O54" s="34"/>
      <c r="P54" s="34"/>
      <c r="Q54" s="34">
        <f>418827-1</f>
        <v>418826</v>
      </c>
      <c r="R54" s="34"/>
      <c r="S54" s="34"/>
      <c r="T54" s="34"/>
      <c r="U54" s="34"/>
      <c r="V54" s="34"/>
      <c r="W54" s="61">
        <f t="shared" si="1"/>
        <v>418826</v>
      </c>
    </row>
    <row r="55" spans="1:23" s="12" customFormat="1" ht="14.5" hidden="1" x14ac:dyDescent="0.35">
      <c r="A55" s="13" t="s">
        <v>92</v>
      </c>
      <c r="B55" s="9" t="s">
        <v>60</v>
      </c>
      <c r="C55" s="8" t="s">
        <v>106</v>
      </c>
      <c r="D55" s="8" t="s">
        <v>25</v>
      </c>
      <c r="E55" s="8">
        <v>6502</v>
      </c>
      <c r="F55" s="8">
        <v>17.257999999999999</v>
      </c>
      <c r="G55" s="75" t="s">
        <v>35</v>
      </c>
      <c r="H55" s="34"/>
      <c r="I55" s="34"/>
      <c r="J55" s="34"/>
      <c r="K55" s="34"/>
      <c r="L55" s="34"/>
      <c r="M55" s="34"/>
      <c r="N55" s="34"/>
      <c r="O55" s="34"/>
      <c r="P55" s="34"/>
      <c r="Q55" s="34">
        <v>1</v>
      </c>
      <c r="R55" s="34"/>
      <c r="S55" s="34"/>
      <c r="T55" s="34"/>
      <c r="U55" s="34"/>
      <c r="V55" s="34"/>
      <c r="W55" s="61">
        <f t="shared" si="1"/>
        <v>1</v>
      </c>
    </row>
    <row r="56" spans="1:23" s="12" customFormat="1" ht="14.5" hidden="1" x14ac:dyDescent="0.35">
      <c r="A56" s="24" t="s">
        <v>64</v>
      </c>
      <c r="B56" s="74" t="s">
        <v>58</v>
      </c>
      <c r="C56" s="63" t="s">
        <v>107</v>
      </c>
      <c r="D56" s="8" t="s">
        <v>22</v>
      </c>
      <c r="E56" s="8">
        <v>6503</v>
      </c>
      <c r="F56" s="8">
        <v>17.277999999999999</v>
      </c>
      <c r="G56" s="75" t="s">
        <v>35</v>
      </c>
      <c r="H56" s="34"/>
      <c r="I56" s="34"/>
      <c r="J56" s="34"/>
      <c r="K56" s="34"/>
      <c r="L56" s="34"/>
      <c r="M56" s="34"/>
      <c r="N56" s="34"/>
      <c r="O56" s="34"/>
      <c r="P56" s="34"/>
      <c r="Q56" s="34">
        <f>456917-1</f>
        <v>456916</v>
      </c>
      <c r="R56" s="34"/>
      <c r="S56" s="34"/>
      <c r="T56" s="34"/>
      <c r="U56" s="34"/>
      <c r="V56" s="34"/>
      <c r="W56" s="61">
        <f t="shared" si="1"/>
        <v>456916</v>
      </c>
    </row>
    <row r="57" spans="1:23" s="12" customFormat="1" ht="14.5" hidden="1" x14ac:dyDescent="0.35">
      <c r="A57" s="24" t="s">
        <v>64</v>
      </c>
      <c r="B57" s="9" t="s">
        <v>60</v>
      </c>
      <c r="C57" s="63" t="s">
        <v>107</v>
      </c>
      <c r="D57" s="8" t="s">
        <v>22</v>
      </c>
      <c r="E57" s="8">
        <v>6503</v>
      </c>
      <c r="F57" s="8">
        <v>17.277999999999999</v>
      </c>
      <c r="G57" s="75" t="s">
        <v>35</v>
      </c>
      <c r="H57" s="34"/>
      <c r="I57" s="34"/>
      <c r="J57" s="34"/>
      <c r="K57" s="34"/>
      <c r="L57" s="34"/>
      <c r="M57" s="34"/>
      <c r="N57" s="34"/>
      <c r="O57" s="34"/>
      <c r="P57" s="34"/>
      <c r="Q57" s="34">
        <v>1</v>
      </c>
      <c r="R57" s="34"/>
      <c r="S57" s="34"/>
      <c r="T57" s="34"/>
      <c r="U57" s="34"/>
      <c r="V57" s="34"/>
      <c r="W57" s="61">
        <f t="shared" si="1"/>
        <v>1</v>
      </c>
    </row>
    <row r="58" spans="1:23" s="12" customFormat="1" ht="14.5" hidden="1" x14ac:dyDescent="0.35">
      <c r="A58" s="24" t="s">
        <v>112</v>
      </c>
      <c r="B58" s="74" t="s">
        <v>58</v>
      </c>
      <c r="C58" s="63" t="s">
        <v>107</v>
      </c>
      <c r="D58" s="8" t="s">
        <v>22</v>
      </c>
      <c r="E58" s="8">
        <v>6503</v>
      </c>
      <c r="F58" s="8">
        <v>17.277999999999999</v>
      </c>
      <c r="G58" s="75" t="s">
        <v>35</v>
      </c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>
        <v>14123</v>
      </c>
      <c r="S58" s="34"/>
      <c r="T58" s="34"/>
      <c r="U58" s="34"/>
      <c r="V58" s="34"/>
      <c r="W58" s="61">
        <f>SUM(R58)</f>
        <v>14123</v>
      </c>
    </row>
    <row r="59" spans="1:23" s="12" customFormat="1" ht="14.5" hidden="1" x14ac:dyDescent="0.35">
      <c r="A59" s="24"/>
      <c r="B59" s="74"/>
      <c r="C59" s="63"/>
      <c r="D59" s="8"/>
      <c r="E59" s="8"/>
      <c r="F59" s="8"/>
      <c r="G59" s="75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61">
        <f t="shared" si="1"/>
        <v>0</v>
      </c>
    </row>
    <row r="60" spans="1:23" s="12" customFormat="1" ht="18.5" hidden="1" x14ac:dyDescent="0.35">
      <c r="A60" s="49"/>
      <c r="B60" s="9"/>
      <c r="C60" s="37"/>
      <c r="D60" s="37"/>
      <c r="E60" s="37"/>
      <c r="F60" s="8"/>
      <c r="G60" s="8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61">
        <f t="shared" si="1"/>
        <v>0</v>
      </c>
    </row>
    <row r="61" spans="1:23" s="12" customFormat="1" ht="14.5" hidden="1" x14ac:dyDescent="0.35">
      <c r="A61" s="24"/>
      <c r="B61" s="9"/>
      <c r="C61" s="50"/>
      <c r="D61" s="8"/>
      <c r="E61" s="50"/>
      <c r="F61" s="8"/>
      <c r="G61" s="8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61">
        <f t="shared" si="1"/>
        <v>0</v>
      </c>
    </row>
    <row r="62" spans="1:23" s="12" customFormat="1" ht="14.5" hidden="1" x14ac:dyDescent="0.35">
      <c r="A62" s="29"/>
      <c r="B62" s="36"/>
      <c r="C62" s="33"/>
      <c r="D62" s="8"/>
      <c r="E62" s="51"/>
      <c r="F62" s="8"/>
      <c r="G62" s="8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61">
        <f t="shared" si="1"/>
        <v>0</v>
      </c>
    </row>
    <row r="63" spans="1:23" s="12" customFormat="1" ht="14.5" hidden="1" x14ac:dyDescent="0.35">
      <c r="A63" s="29"/>
      <c r="B63" s="9"/>
      <c r="C63" s="33"/>
      <c r="D63" s="8"/>
      <c r="E63" s="51"/>
      <c r="F63" s="8"/>
      <c r="G63" s="8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61">
        <f t="shared" si="1"/>
        <v>0</v>
      </c>
    </row>
    <row r="64" spans="1:23" s="12" customFormat="1" ht="14.5" hidden="1" x14ac:dyDescent="0.35">
      <c r="A64" s="29"/>
      <c r="B64" s="9"/>
      <c r="C64" s="33"/>
      <c r="D64" s="8"/>
      <c r="E64" s="51"/>
      <c r="F64" s="8"/>
      <c r="G64" s="8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61">
        <f t="shared" si="1"/>
        <v>0</v>
      </c>
    </row>
    <row r="65" spans="1:23" s="12" customFormat="1" ht="14.5" hidden="1" x14ac:dyDescent="0.35">
      <c r="A65" s="29"/>
      <c r="B65" s="9"/>
      <c r="C65" s="33"/>
      <c r="D65" s="8"/>
      <c r="E65" s="51"/>
      <c r="F65" s="8"/>
      <c r="G65" s="8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61">
        <f t="shared" si="1"/>
        <v>0</v>
      </c>
    </row>
    <row r="66" spans="1:23" s="12" customFormat="1" ht="14.5" hidden="1" x14ac:dyDescent="0.35">
      <c r="A66" s="24"/>
      <c r="B66" s="9"/>
      <c r="C66" s="8"/>
      <c r="D66" s="8"/>
      <c r="E66" s="9"/>
      <c r="F66" s="8"/>
      <c r="G66" s="8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61">
        <f t="shared" si="1"/>
        <v>0</v>
      </c>
    </row>
    <row r="67" spans="1:23" s="12" customFormat="1" ht="14.5" hidden="1" x14ac:dyDescent="0.35">
      <c r="A67" s="20" t="s">
        <v>8</v>
      </c>
      <c r="B67" s="9"/>
      <c r="C67" s="8"/>
      <c r="D67" s="8"/>
      <c r="E67" s="9"/>
      <c r="F67" s="8"/>
      <c r="G67" s="8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61">
        <f t="shared" si="1"/>
        <v>0</v>
      </c>
    </row>
    <row r="68" spans="1:23" s="12" customFormat="1" ht="14.5" hidden="1" x14ac:dyDescent="0.35">
      <c r="A68" s="8" t="s">
        <v>76</v>
      </c>
      <c r="B68" s="9"/>
      <c r="C68" s="8"/>
      <c r="D68" s="8"/>
      <c r="E68" s="9"/>
      <c r="F68" s="8"/>
      <c r="G68" s="8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61">
        <f t="shared" si="1"/>
        <v>0</v>
      </c>
    </row>
    <row r="69" spans="1:23" s="12" customFormat="1" ht="14.5" hidden="1" x14ac:dyDescent="0.35">
      <c r="A69" s="31" t="s">
        <v>15</v>
      </c>
      <c r="B69" s="9" t="s">
        <v>77</v>
      </c>
      <c r="C69" s="8" t="s">
        <v>78</v>
      </c>
      <c r="D69" s="8" t="s">
        <v>79</v>
      </c>
      <c r="E69" s="25" t="s">
        <v>80</v>
      </c>
      <c r="F69" s="33">
        <v>17.800999999999998</v>
      </c>
      <c r="G69" s="63" t="s">
        <v>36</v>
      </c>
      <c r="H69" s="34"/>
      <c r="I69" s="34"/>
      <c r="J69" s="34"/>
      <c r="K69" s="34"/>
      <c r="L69" s="34">
        <v>13137</v>
      </c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61">
        <f t="shared" si="1"/>
        <v>13137</v>
      </c>
    </row>
    <row r="70" spans="1:23" s="12" customFormat="1" ht="14.5" hidden="1" x14ac:dyDescent="0.35">
      <c r="A70" s="24"/>
      <c r="B70" s="9"/>
      <c r="C70" s="28"/>
      <c r="D70" s="28"/>
      <c r="E70" s="28"/>
      <c r="F70" s="9"/>
      <c r="G70" s="9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61">
        <f t="shared" si="1"/>
        <v>0</v>
      </c>
    </row>
    <row r="71" spans="1:23" s="12" customFormat="1" ht="14.5" x14ac:dyDescent="0.35">
      <c r="A71" s="11"/>
      <c r="B71" s="11"/>
      <c r="C71" s="11"/>
      <c r="D71" s="7"/>
      <c r="E71" s="7"/>
      <c r="F71" s="7"/>
      <c r="G71" s="7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61"/>
    </row>
    <row r="72" spans="1:23" s="12" customFormat="1" ht="14.5" x14ac:dyDescent="0.35">
      <c r="A72" s="13" t="s">
        <v>0</v>
      </c>
      <c r="B72" s="13"/>
      <c r="C72" s="15"/>
      <c r="D72" s="15"/>
      <c r="E72" s="15"/>
      <c r="F72" s="15"/>
      <c r="G72" s="15"/>
      <c r="H72" s="35">
        <f>SUM(H19:H71)</f>
        <v>3304.6699999999992</v>
      </c>
      <c r="I72" s="35">
        <f>SUM(I26:I71)</f>
        <v>569910</v>
      </c>
      <c r="J72" s="35">
        <f>SUM(J47:J64)</f>
        <v>125629</v>
      </c>
      <c r="K72" s="35">
        <f>SUM(K38:K42)</f>
        <v>56002.13</v>
      </c>
      <c r="L72" s="35">
        <f>SUM(L69:L71)</f>
        <v>13137</v>
      </c>
      <c r="M72" s="35">
        <f>SUM(M8:M11)</f>
        <v>95000</v>
      </c>
      <c r="N72" s="35">
        <f>SUM(N50:N56)</f>
        <v>102540</v>
      </c>
      <c r="O72" s="35">
        <f>SUM(O7:O11)</f>
        <v>317671</v>
      </c>
      <c r="P72" s="35">
        <f>SUM(P14:P18)</f>
        <v>163662</v>
      </c>
      <c r="Q72" s="35">
        <f>SUM(Q53:Q70)</f>
        <v>875744</v>
      </c>
      <c r="R72" s="35">
        <f>SUM(R47:R63)</f>
        <v>14123</v>
      </c>
      <c r="S72" s="35">
        <f>SUM(S14:S22)</f>
        <v>14285.9</v>
      </c>
      <c r="T72" s="35">
        <f>SUM(T13:T26)</f>
        <v>67530.513915702555</v>
      </c>
      <c r="U72" s="35">
        <f>SUM(U38:U40)</f>
        <v>92250</v>
      </c>
      <c r="V72" s="35">
        <f>SUM(V14:V71)</f>
        <v>123658</v>
      </c>
      <c r="W72" s="61"/>
    </row>
    <row r="73" spans="1:23" s="12" customFormat="1" ht="14.5" x14ac:dyDescent="0.35">
      <c r="A73" s="52"/>
      <c r="B73" s="52"/>
      <c r="C73" s="16"/>
      <c r="D73" s="16"/>
      <c r="E73" s="16"/>
      <c r="F73" s="16"/>
      <c r="G73" s="16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8"/>
    </row>
    <row r="74" spans="1:23" s="12" customFormat="1" ht="14.5" x14ac:dyDescent="0.35">
      <c r="A74" s="3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</row>
    <row r="75" spans="1:23" s="12" customFormat="1" ht="14.5" x14ac:dyDescent="0.35">
      <c r="A75" s="38" t="s">
        <v>9</v>
      </c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</row>
    <row r="76" spans="1:23" s="12" customFormat="1" ht="14.5" hidden="1" x14ac:dyDescent="0.35">
      <c r="A76" s="38" t="s">
        <v>50</v>
      </c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</row>
    <row r="77" spans="1:23" s="12" customFormat="1" ht="14.5" hidden="1" x14ac:dyDescent="0.35">
      <c r="A77" s="52" t="s">
        <v>51</v>
      </c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</row>
    <row r="78" spans="1:23" ht="14.5" hidden="1" x14ac:dyDescent="0.35">
      <c r="A78" s="38" t="s">
        <v>55</v>
      </c>
    </row>
    <row r="79" spans="1:23" ht="14.5" hidden="1" x14ac:dyDescent="0.35">
      <c r="A79" s="52" t="s">
        <v>56</v>
      </c>
    </row>
    <row r="80" spans="1:23" ht="14.5" hidden="1" x14ac:dyDescent="0.35">
      <c r="A80" s="38" t="s">
        <v>62</v>
      </c>
    </row>
    <row r="81" spans="1:1" ht="14.5" hidden="1" x14ac:dyDescent="0.35">
      <c r="A81" s="52" t="s">
        <v>63</v>
      </c>
    </row>
    <row r="82" spans="1:1" ht="14.5" hidden="1" x14ac:dyDescent="0.35">
      <c r="A82" s="38" t="s">
        <v>73</v>
      </c>
    </row>
    <row r="83" spans="1:1" ht="14.5" hidden="1" x14ac:dyDescent="0.35">
      <c r="A83" s="52" t="s">
        <v>74</v>
      </c>
    </row>
    <row r="84" spans="1:1" ht="14.5" hidden="1" x14ac:dyDescent="0.35">
      <c r="A84" s="38" t="s">
        <v>81</v>
      </c>
    </row>
    <row r="85" spans="1:1" ht="14.5" hidden="1" x14ac:dyDescent="0.35">
      <c r="A85" s="52" t="s">
        <v>82</v>
      </c>
    </row>
    <row r="86" spans="1:1" ht="14.5" hidden="1" x14ac:dyDescent="0.35">
      <c r="A86" s="38" t="s">
        <v>87</v>
      </c>
    </row>
    <row r="87" spans="1:1" ht="14.5" hidden="1" x14ac:dyDescent="0.35">
      <c r="A87" s="38" t="s">
        <v>88</v>
      </c>
    </row>
    <row r="88" spans="1:1" ht="14.5" hidden="1" x14ac:dyDescent="0.35">
      <c r="A88" s="38" t="s">
        <v>90</v>
      </c>
    </row>
    <row r="89" spans="1:1" ht="14.5" hidden="1" x14ac:dyDescent="0.35">
      <c r="A89" s="52" t="s">
        <v>89</v>
      </c>
    </row>
    <row r="90" spans="1:1" ht="14.5" hidden="1" x14ac:dyDescent="0.35">
      <c r="A90" s="38" t="s">
        <v>95</v>
      </c>
    </row>
    <row r="91" spans="1:1" ht="14.5" hidden="1" x14ac:dyDescent="0.35">
      <c r="A91" s="52" t="s">
        <v>94</v>
      </c>
    </row>
    <row r="92" spans="1:1" ht="14.5" hidden="1" x14ac:dyDescent="0.35">
      <c r="A92" s="38" t="s">
        <v>100</v>
      </c>
    </row>
    <row r="93" spans="1:1" ht="14.5" hidden="1" x14ac:dyDescent="0.35">
      <c r="A93" s="52" t="s">
        <v>101</v>
      </c>
    </row>
    <row r="94" spans="1:1" ht="14.5" hidden="1" x14ac:dyDescent="0.35">
      <c r="A94" s="38" t="s">
        <v>109</v>
      </c>
    </row>
    <row r="95" spans="1:1" ht="14.5" hidden="1" x14ac:dyDescent="0.35">
      <c r="A95" s="52" t="s">
        <v>108</v>
      </c>
    </row>
    <row r="96" spans="1:1" ht="14.5" hidden="1" x14ac:dyDescent="0.35">
      <c r="A96" s="38" t="s">
        <v>113</v>
      </c>
    </row>
    <row r="97" spans="1:1" ht="14.5" hidden="1" x14ac:dyDescent="0.35">
      <c r="A97" s="52" t="s">
        <v>111</v>
      </c>
    </row>
    <row r="98" spans="1:1" ht="14.5" hidden="1" x14ac:dyDescent="0.35">
      <c r="A98" s="38" t="s">
        <v>115</v>
      </c>
    </row>
    <row r="99" spans="1:1" ht="14.5" hidden="1" x14ac:dyDescent="0.35">
      <c r="A99" s="52" t="s">
        <v>116</v>
      </c>
    </row>
    <row r="100" spans="1:1" ht="14.5" hidden="1" x14ac:dyDescent="0.35">
      <c r="A100" s="38" t="s">
        <v>121</v>
      </c>
    </row>
    <row r="101" spans="1:1" ht="14.5" hidden="1" x14ac:dyDescent="0.35">
      <c r="A101" s="52" t="s">
        <v>122</v>
      </c>
    </row>
    <row r="102" spans="1:1" ht="14.5" hidden="1" x14ac:dyDescent="0.35">
      <c r="A102" s="38" t="s">
        <v>130</v>
      </c>
    </row>
    <row r="103" spans="1:1" ht="14.5" hidden="1" x14ac:dyDescent="0.35">
      <c r="A103" s="52" t="s">
        <v>131</v>
      </c>
    </row>
    <row r="104" spans="1:1" ht="14.5" x14ac:dyDescent="0.35">
      <c r="A104" s="38" t="s">
        <v>137</v>
      </c>
    </row>
    <row r="105" spans="1:1" ht="14.5" x14ac:dyDescent="0.35">
      <c r="A105" s="52" t="s">
        <v>138</v>
      </c>
    </row>
    <row r="108" spans="1:1" ht="14.5" x14ac:dyDescent="0.35">
      <c r="A108" s="12" t="s">
        <v>41</v>
      </c>
    </row>
    <row r="109" spans="1:1" ht="14.5" x14ac:dyDescent="0.35">
      <c r="A109" s="12" t="s">
        <v>44</v>
      </c>
    </row>
    <row r="110" spans="1:1" ht="14.5" x14ac:dyDescent="0.35">
      <c r="A110" s="12" t="s">
        <v>42</v>
      </c>
    </row>
    <row r="111" spans="1:1" ht="14.5" x14ac:dyDescent="0.35">
      <c r="A111" s="12" t="s">
        <v>43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1B69FD-CE19-44A7-9D6F-6865856809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18644E-93C2-46C0-8D0C-ADA56AA81B5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9C9BBCE-3248-45F2-BF66-BEA9548D59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LOWELL</vt:lpstr>
      <vt:lpstr>LOWELL!Print_Area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2019-01-09T16:43:03Z</cp:lastPrinted>
  <dcterms:created xsi:type="dcterms:W3CDTF">2000-04-13T13:33:42Z</dcterms:created>
  <dcterms:modified xsi:type="dcterms:W3CDTF">2024-03-01T19:41:07Z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