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D93946D-2EB7-41F7-B124-8AED5C41ED1D}" xr6:coauthVersionLast="47" xr6:coauthVersionMax="47" xr10:uidLastSave="{00000000-0000-0000-0000-000000000000}"/>
  <bookViews>
    <workbookView xWindow="2985" yWindow="2985" windowWidth="21600" windowHeight="11385" xr2:uid="{00000000-000D-0000-FFFF-FFFF00000000}"/>
  </bookViews>
  <sheets>
    <sheet name="METRO N REB" sheetId="2" r:id="rId1"/>
  </sheets>
  <definedNames>
    <definedName name="_xlnm.Print_Area" localSheetId="0">'METRO N REB'!$A$1:$F$70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9" i="2" l="1"/>
  <c r="AA68" i="2"/>
  <c r="Z68" i="2"/>
  <c r="AB48" i="2"/>
  <c r="AB47" i="2"/>
  <c r="AB46" i="2"/>
  <c r="Y68" i="2"/>
  <c r="X44" i="2"/>
  <c r="X68" i="2" s="1"/>
  <c r="AB45" i="2"/>
  <c r="W68" i="2"/>
  <c r="V68" i="2"/>
  <c r="AB43" i="2"/>
  <c r="AB42" i="2"/>
  <c r="U68" i="2"/>
  <c r="AB54" i="2"/>
  <c r="AB41" i="2"/>
  <c r="T68" i="2"/>
  <c r="AB18" i="2"/>
  <c r="S68" i="2"/>
  <c r="R16" i="2"/>
  <c r="AB16" i="2" s="1"/>
  <c r="AB15" i="2"/>
  <c r="AB17" i="2"/>
  <c r="AB19" i="2"/>
  <c r="R14" i="2"/>
  <c r="AB14" i="2" s="1"/>
  <c r="Q36" i="2"/>
  <c r="AB36" i="2" s="1"/>
  <c r="Q38" i="2"/>
  <c r="AB38" i="2" s="1"/>
  <c r="AB37" i="2"/>
  <c r="AB39" i="2"/>
  <c r="AB65" i="2"/>
  <c r="P68" i="2"/>
  <c r="AB11" i="2"/>
  <c r="O10" i="2"/>
  <c r="O68" i="2" s="1"/>
  <c r="N68" i="2"/>
  <c r="AB64" i="2"/>
  <c r="AB44" i="2" l="1"/>
  <c r="R68" i="2"/>
  <c r="Q68" i="2"/>
  <c r="AB10" i="2"/>
  <c r="AB55" i="2"/>
  <c r="M68" i="2"/>
  <c r="L68" i="2"/>
  <c r="AB25" i="2"/>
  <c r="K24" i="2"/>
  <c r="J12" i="2"/>
  <c r="AB12" i="2" s="1"/>
  <c r="AB13" i="2"/>
  <c r="AB9" i="2"/>
  <c r="I8" i="2"/>
  <c r="AB8" i="2" s="1"/>
  <c r="AB40" i="2"/>
  <c r="H68" i="2"/>
  <c r="K68" i="2" l="1"/>
  <c r="AB24" i="2"/>
  <c r="J68" i="2"/>
  <c r="I68" i="2"/>
</calcChain>
</file>

<file path=xl/sharedStrings.xml><?xml version="1.0" encoding="utf-8"?>
<sst xmlns="http://schemas.openxmlformats.org/spreadsheetml/2006/main" count="269" uniqueCount="166">
  <si>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</si>
  <si>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</si>
  <si>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</si>
  <si>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</si>
  <si>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</si>
  <si>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</si>
  <si>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</si>
  <si>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</si>
  <si>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</si>
  <si>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</si>
  <si>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</si>
  <si>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</si>
  <si>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</si>
  <si>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</si>
  <si>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</si>
  <si>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</si>
  <si>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</si>
  <si>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</si>
  <si>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</si>
  <si>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</si>
  <si>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</si>
  <si>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</si>
  <si>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</si>
  <si>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</si>
  <si>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</si>
  <si>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</si>
  <si>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</si>
  <si>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</si>
  <si>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</si>
  <si>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</si>
  <si>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</si>
  <si>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</si>
  <si>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</si>
  <si>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</si>
  <si>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</si>
  <si>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</si>
  <si>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</si>
  <si>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</si>
  <si>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</si>
  <si>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</si>
  <si>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</si>
  <si>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</si>
  <si>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</si>
  <si>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</si>
  <si>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</si>
  <si>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</si>
  <si>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</si>
  <si>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</si>
  <si>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</si>
  <si>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</si>
  <si>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</si>
  <si>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</si>
  <si>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</si>
  <si>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</si>
  <si>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</si>
  <si>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</si>
  <si>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</si>
  <si>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</si>
  <si>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</si>
  <si>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</si>
  <si>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</si>
  <si>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</si>
  <si>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</si>
  <si>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</si>
  <si>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</si>
  <si>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</si>
  <si>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</si>
  <si>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</si>
  <si>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</si>
  <si>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</si>
  <si>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</si>
  <si>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</si>
  <si>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</si>
  <si>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</si>
  <si>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</si>
  <si>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</si>
  <si>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</si>
  <si>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</si>
  <si>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</si>
  <si>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</si>
  <si>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</si>
  <si>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</si>
  <si>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</si>
  <si>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</si>
  <si>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</si>
  <si>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</si>
  <si>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</si>
  <si>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</si>
  <si>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</si>
  <si>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</si>
  <si>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</si>
  <si>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</si>
  <si>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</si>
  <si>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</si>
  <si>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</si>
  <si>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</si>
  <si>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</si>
  <si>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</si>
  <si>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</si>
  <si>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</si>
  <si>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</si>
  <si>
    <t>BUDGET #9 FY24 OCTOBER 5, 2023</t>
  </si>
  <si>
    <t>TO ADD WP FUNDS</t>
  </si>
  <si>
    <t>BUDGET #9 FY24</t>
  </si>
  <si>
    <t>WP 90%</t>
  </si>
  <si>
    <t>FES2024</t>
  </si>
  <si>
    <t>WP 10%</t>
  </si>
  <si>
    <t>BUDGET #10 FY24 DEC 7, 2023</t>
  </si>
  <si>
    <t>TO ADD WIOA FUNDS</t>
  </si>
  <si>
    <t>BUDGET #10 FY24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</si>
  <si>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</si>
  <si>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</si>
  <si>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</si>
  <si>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</si>
  <si>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</si>
  <si>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</si>
  <si>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</si>
  <si>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</si>
  <si>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MRC</t>
  </si>
  <si>
    <t>F100VR0023</t>
  </si>
  <si>
    <t>4120-0020</t>
  </si>
  <si>
    <t>K133</t>
  </si>
  <si>
    <t>BUDGET #12 FY24</t>
  </si>
  <si>
    <t>BUDGET #13 FY24</t>
  </si>
  <si>
    <t>TO DE-OBLIGATE UNSPENT FUNDS</t>
  </si>
  <si>
    <t>BUDGET #13 FY24  JANUARY 25, 2024</t>
  </si>
  <si>
    <t>TO ADD DTA WPP FUNDS</t>
  </si>
  <si>
    <t>BUDGET #14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</si>
  <si>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</si>
  <si>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</si>
  <si>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</si>
  <si>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</si>
  <si>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</si>
  <si>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</si>
  <si>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BUDGET #15 FY24</t>
  </si>
  <si>
    <t>TO ADD RESEA FUNDS</t>
  </si>
  <si>
    <t>BUDGET #15 FY24  FEB. 29, 2024</t>
  </si>
  <si>
    <t>BUDGET #16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</si>
  <si>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</si>
  <si>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</si>
  <si>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</si>
  <si>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</si>
  <si>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</si>
  <si>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</si>
  <si>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</si>
  <si>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</si>
  <si>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</si>
  <si>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</si>
  <si>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</si>
  <si>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</si>
  <si>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</si>
  <si>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</si>
  <si>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</si>
  <si>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</si>
  <si>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</si>
  <si>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</si>
  <si>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</si>
  <si>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</si>
  <si>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</si>
  <si>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</si>
  <si>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</si>
  <si>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 xml:space="preserve">MA SCSEP </t>
  </si>
  <si>
    <t>9110-1178</t>
  </si>
  <si>
    <t>K116</t>
  </si>
  <si>
    <t>BUDGET #19 FY24  MARCH 15, 2024</t>
  </si>
  <si>
    <t>FAD0068NG0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</si>
</sst>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7" fontId="8" fillId="0" borderId="3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1"/>
  <sheetViews>
    <sheetView tabSelected="1" topLeftCell="B1" zoomScale="120" zoomScaleNormal="120" workbookViewId="0">
      <selection activeCell="AC5" sqref="AC5"/>
    </sheetView>
  </sheetViews>
  <sheetFormatPr defaultColWidth="9.140625" defaultRowHeight="13.5" x14ac:dyDescent="0.25"/>
  <cols>
    <col min="1" max="1" width="82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5" style="2" customWidth="1"/>
    <col min="8" max="8" width="14.140625" style="2" hidden="1" customWidth="1"/>
    <col min="9" max="11" width="13.85546875" style="2" hidden="1" customWidth="1"/>
    <col min="12" max="15" width="12.85546875" style="2" hidden="1" customWidth="1"/>
    <col min="16" max="16" width="13.42578125" style="2" hidden="1" customWidth="1"/>
    <col min="17" max="18" width="14.42578125" style="2" hidden="1" customWidth="1"/>
    <col min="19" max="26" width="13.85546875" style="2" hidden="1" customWidth="1"/>
    <col min="27" max="27" width="13.85546875" style="2" customWidth="1"/>
    <col min="28" max="28" width="13.85546875" style="3" hidden="1" customWidth="1"/>
    <col min="29" max="29" width="16.140625" style="3" customWidth="1"/>
    <col min="30" max="30" width="14" style="3" bestFit="1" customWidth="1"/>
    <col min="31" max="16384" width="9.140625" style="3"/>
  </cols>
  <sheetData>
    <row r="1" spans="1:30" ht="20.25" x14ac:dyDescent="0.3">
      <c r="A1" s="3" t="s">
        <v>10</v>
      </c>
      <c r="B1" s="97" t="s">
        <v>9</v>
      </c>
      <c r="C1" s="98"/>
      <c r="D1" s="98"/>
      <c r="E1" s="98"/>
      <c r="F1" s="98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30" ht="20.25" x14ac:dyDescent="0.3">
      <c r="A2" s="30"/>
      <c r="B2" s="6"/>
      <c r="C2" s="6"/>
      <c r="D2" s="6"/>
      <c r="E2" s="7"/>
      <c r="F2" s="7"/>
      <c r="G2" s="7"/>
      <c r="AB2" s="2"/>
      <c r="AC2" s="2"/>
    </row>
    <row r="3" spans="1:30" ht="20.25" x14ac:dyDescent="0.3">
      <c r="A3" s="4" t="s">
        <v>12</v>
      </c>
      <c r="B3" s="50"/>
      <c r="C3" s="1"/>
      <c r="AB3" s="2"/>
      <c r="AC3" s="2"/>
    </row>
    <row r="4" spans="1:30" ht="21" thickBot="1" x14ac:dyDescent="0.35">
      <c r="A4" s="4"/>
      <c r="B4" s="5"/>
      <c r="C4" s="1"/>
    </row>
    <row r="5" spans="1:30" s="9" customFormat="1" ht="37.5" customHeight="1" thickBot="1" x14ac:dyDescent="0.35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1" t="s">
        <v>21</v>
      </c>
      <c r="H5" s="25" t="s">
        <v>38</v>
      </c>
      <c r="I5" s="61" t="s">
        <v>39</v>
      </c>
      <c r="J5" s="61" t="s">
        <v>51</v>
      </c>
      <c r="K5" s="61" t="s">
        <v>62</v>
      </c>
      <c r="L5" s="61" t="s">
        <v>67</v>
      </c>
      <c r="M5" s="61" t="s">
        <v>75</v>
      </c>
      <c r="N5" s="61" t="s">
        <v>80</v>
      </c>
      <c r="O5" s="61" t="s">
        <v>91</v>
      </c>
      <c r="P5" s="61" t="s">
        <v>100</v>
      </c>
      <c r="Q5" s="61" t="s">
        <v>103</v>
      </c>
      <c r="R5" s="61" t="s">
        <v>109</v>
      </c>
      <c r="S5" s="61" t="s">
        <v>112</v>
      </c>
      <c r="T5" s="61" t="s">
        <v>122</v>
      </c>
      <c r="U5" s="61" t="s">
        <v>123</v>
      </c>
      <c r="V5" s="61" t="s">
        <v>133</v>
      </c>
      <c r="W5" s="61" t="s">
        <v>134</v>
      </c>
      <c r="X5" s="61" t="s">
        <v>137</v>
      </c>
      <c r="Y5" s="61" t="s">
        <v>144</v>
      </c>
      <c r="Z5" s="61" t="s">
        <v>154</v>
      </c>
      <c r="AA5" s="61" t="s">
        <v>160</v>
      </c>
      <c r="AB5" s="8" t="s">
        <v>6</v>
      </c>
      <c r="AC5" s="75"/>
    </row>
    <row r="6" spans="1:30" s="14" customFormat="1" ht="24.6" hidden="1" customHeight="1" x14ac:dyDescent="0.2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23"/>
      <c r="AC6" s="47"/>
    </row>
    <row r="7" spans="1:30" s="14" customFormat="1" ht="24.6" hidden="1" customHeight="1" x14ac:dyDescent="0.25">
      <c r="A7" s="10" t="s">
        <v>44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1"/>
      <c r="AC7" s="47"/>
    </row>
    <row r="8" spans="1:30" s="14" customFormat="1" ht="16.5" hidden="1" x14ac:dyDescent="0.3">
      <c r="A8" s="63" t="s">
        <v>45</v>
      </c>
      <c r="B8" s="54" t="s">
        <v>46</v>
      </c>
      <c r="C8" s="74" t="s">
        <v>47</v>
      </c>
      <c r="D8" s="64" t="s">
        <v>18</v>
      </c>
      <c r="E8" s="64">
        <v>6501</v>
      </c>
      <c r="F8" s="12">
        <v>17.259</v>
      </c>
      <c r="G8" s="68" t="s">
        <v>22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11">
        <f>SUM(I8)</f>
        <v>1213067</v>
      </c>
      <c r="AC8" s="47"/>
    </row>
    <row r="9" spans="1:30" s="14" customFormat="1" ht="16.5" hidden="1" x14ac:dyDescent="0.3">
      <c r="A9" s="63" t="s">
        <v>45</v>
      </c>
      <c r="B9" s="12" t="s">
        <v>48</v>
      </c>
      <c r="C9" s="74" t="s">
        <v>47</v>
      </c>
      <c r="D9" s="64" t="s">
        <v>18</v>
      </c>
      <c r="E9" s="64">
        <v>6501</v>
      </c>
      <c r="F9" s="12">
        <v>17.259</v>
      </c>
      <c r="G9" s="68" t="s">
        <v>22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11">
        <f>SUM(I9)</f>
        <v>1</v>
      </c>
      <c r="AC9" s="47"/>
    </row>
    <row r="10" spans="1:30" s="14" customFormat="1" ht="16.5" hidden="1" x14ac:dyDescent="0.3">
      <c r="A10" s="15" t="s">
        <v>92</v>
      </c>
      <c r="B10" s="54" t="s">
        <v>46</v>
      </c>
      <c r="C10" s="10" t="s">
        <v>93</v>
      </c>
      <c r="D10" s="65" t="s">
        <v>19</v>
      </c>
      <c r="E10" s="65">
        <v>6502</v>
      </c>
      <c r="F10" s="10">
        <v>17.257999999999999</v>
      </c>
      <c r="G10" s="68" t="s">
        <v>22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11">
        <f>SUM(O10)</f>
        <v>216840</v>
      </c>
      <c r="AC10" s="47"/>
    </row>
    <row r="11" spans="1:30" s="14" customFormat="1" ht="16.5" hidden="1" x14ac:dyDescent="0.3">
      <c r="A11" s="15" t="s">
        <v>92</v>
      </c>
      <c r="B11" s="12" t="s">
        <v>48</v>
      </c>
      <c r="C11" s="10" t="s">
        <v>93</v>
      </c>
      <c r="D11" s="65" t="s">
        <v>19</v>
      </c>
      <c r="E11" s="65">
        <v>6502</v>
      </c>
      <c r="F11" s="10">
        <v>17.257999999999999</v>
      </c>
      <c r="G11" s="68" t="s">
        <v>22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11">
        <f>O11</f>
        <v>1</v>
      </c>
      <c r="AC11" s="47"/>
    </row>
    <row r="12" spans="1:30" s="14" customFormat="1" ht="16.5" hidden="1" x14ac:dyDescent="0.3">
      <c r="A12" s="15" t="s">
        <v>52</v>
      </c>
      <c r="B12" s="54" t="s">
        <v>46</v>
      </c>
      <c r="C12" s="74" t="s">
        <v>53</v>
      </c>
      <c r="D12" s="65" t="s">
        <v>20</v>
      </c>
      <c r="E12" s="65">
        <v>6503</v>
      </c>
      <c r="F12" s="10">
        <v>17.277999999999999</v>
      </c>
      <c r="G12" s="68" t="s">
        <v>22</v>
      </c>
      <c r="H12" s="51"/>
      <c r="I12" s="51"/>
      <c r="J12" s="51">
        <f>245610-1</f>
        <v>245609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11">
        <f>SUM(J12)</f>
        <v>245609</v>
      </c>
      <c r="AC12" s="47"/>
    </row>
    <row r="13" spans="1:30" s="14" customFormat="1" ht="16.5" hidden="1" x14ac:dyDescent="0.3">
      <c r="A13" s="15" t="s">
        <v>52</v>
      </c>
      <c r="B13" s="12" t="s">
        <v>48</v>
      </c>
      <c r="C13" s="74" t="s">
        <v>53</v>
      </c>
      <c r="D13" s="65" t="s">
        <v>20</v>
      </c>
      <c r="E13" s="65">
        <v>6503</v>
      </c>
      <c r="F13" s="10">
        <v>17.277999999999999</v>
      </c>
      <c r="G13" s="68" t="s">
        <v>22</v>
      </c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11">
        <f>SUM(J13)</f>
        <v>1</v>
      </c>
      <c r="AC13" s="47"/>
      <c r="AD13" s="47"/>
    </row>
    <row r="14" spans="1:30" s="14" customFormat="1" ht="15" hidden="1" x14ac:dyDescent="0.25">
      <c r="A14" s="15" t="s">
        <v>92</v>
      </c>
      <c r="B14" s="56" t="s">
        <v>46</v>
      </c>
      <c r="C14" s="10" t="s">
        <v>110</v>
      </c>
      <c r="D14" s="10" t="s">
        <v>19</v>
      </c>
      <c r="E14" s="10">
        <v>6502</v>
      </c>
      <c r="F14" s="10">
        <v>17.257999999999999</v>
      </c>
      <c r="G14" s="82" t="s">
        <v>22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>
        <f>885697-1</f>
        <v>885696</v>
      </c>
      <c r="S14" s="51"/>
      <c r="T14" s="51"/>
      <c r="U14" s="51"/>
      <c r="V14" s="51"/>
      <c r="W14" s="51"/>
      <c r="X14" s="51"/>
      <c r="Y14" s="51"/>
      <c r="Z14" s="51"/>
      <c r="AA14" s="51"/>
      <c r="AB14" s="11">
        <f>SUM(R14)</f>
        <v>885696</v>
      </c>
      <c r="AC14" s="47"/>
      <c r="AD14" s="47"/>
    </row>
    <row r="15" spans="1:30" s="14" customFormat="1" ht="15" hidden="1" x14ac:dyDescent="0.25">
      <c r="A15" s="15" t="s">
        <v>92</v>
      </c>
      <c r="B15" s="12" t="s">
        <v>48</v>
      </c>
      <c r="C15" s="10" t="s">
        <v>110</v>
      </c>
      <c r="D15" s="10" t="s">
        <v>19</v>
      </c>
      <c r="E15" s="10">
        <v>6502</v>
      </c>
      <c r="F15" s="10">
        <v>17.257999999999999</v>
      </c>
      <c r="G15" s="82" t="s">
        <v>22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>
        <v>1</v>
      </c>
      <c r="S15" s="51"/>
      <c r="T15" s="51"/>
      <c r="U15" s="51"/>
      <c r="V15" s="51"/>
      <c r="W15" s="51"/>
      <c r="X15" s="51"/>
      <c r="Y15" s="51"/>
      <c r="Z15" s="51"/>
      <c r="AA15" s="51"/>
      <c r="AB15" s="11">
        <f t="shared" ref="AB15:AB19" si="0">SUM(R15)</f>
        <v>1</v>
      </c>
      <c r="AC15" s="47"/>
      <c r="AD15" s="47"/>
    </row>
    <row r="16" spans="1:30" s="14" customFormat="1" ht="16.5" hidden="1" x14ac:dyDescent="0.3">
      <c r="A16" s="29" t="s">
        <v>52</v>
      </c>
      <c r="B16" s="56" t="s">
        <v>46</v>
      </c>
      <c r="C16" s="69" t="s">
        <v>111</v>
      </c>
      <c r="D16" s="10" t="s">
        <v>20</v>
      </c>
      <c r="E16" s="10">
        <v>6503</v>
      </c>
      <c r="F16" s="10">
        <v>17.277999999999999</v>
      </c>
      <c r="G16" s="82" t="s">
        <v>22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>
        <f>893285-1</f>
        <v>893284</v>
      </c>
      <c r="S16" s="51"/>
      <c r="T16" s="51"/>
      <c r="U16" s="51"/>
      <c r="V16" s="51"/>
      <c r="W16" s="51"/>
      <c r="X16" s="51"/>
      <c r="Y16" s="51"/>
      <c r="Z16" s="51"/>
      <c r="AA16" s="51"/>
      <c r="AB16" s="11">
        <f t="shared" si="0"/>
        <v>893284</v>
      </c>
      <c r="AC16" s="47"/>
      <c r="AD16" s="47"/>
    </row>
    <row r="17" spans="1:30" s="14" customFormat="1" ht="16.5" hidden="1" x14ac:dyDescent="0.3">
      <c r="A17" s="29" t="s">
        <v>52</v>
      </c>
      <c r="B17" s="12" t="s">
        <v>48</v>
      </c>
      <c r="C17" s="69" t="s">
        <v>111</v>
      </c>
      <c r="D17" s="10" t="s">
        <v>20</v>
      </c>
      <c r="E17" s="10">
        <v>6503</v>
      </c>
      <c r="F17" s="10">
        <v>17.277999999999999</v>
      </c>
      <c r="G17" s="82" t="s">
        <v>22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>
        <v>1</v>
      </c>
      <c r="S17" s="51"/>
      <c r="T17" s="51"/>
      <c r="U17" s="51"/>
      <c r="V17" s="51"/>
      <c r="W17" s="51"/>
      <c r="X17" s="51"/>
      <c r="Y17" s="51"/>
      <c r="Z17" s="51"/>
      <c r="AA17" s="51"/>
      <c r="AB17" s="11">
        <f t="shared" si="0"/>
        <v>1</v>
      </c>
      <c r="AC17" s="47"/>
    </row>
    <row r="18" spans="1:30" s="14" customFormat="1" ht="16.5" hidden="1" x14ac:dyDescent="0.3">
      <c r="A18" s="29" t="s">
        <v>113</v>
      </c>
      <c r="B18" s="56" t="s">
        <v>46</v>
      </c>
      <c r="C18" s="69" t="s">
        <v>111</v>
      </c>
      <c r="D18" s="10" t="s">
        <v>20</v>
      </c>
      <c r="E18" s="10">
        <v>6503</v>
      </c>
      <c r="F18" s="10">
        <v>17.277999999999999</v>
      </c>
      <c r="G18" s="82" t="s">
        <v>22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>
        <v>9205</v>
      </c>
      <c r="T18" s="51"/>
      <c r="U18" s="51"/>
      <c r="V18" s="51"/>
      <c r="W18" s="51"/>
      <c r="X18" s="51"/>
      <c r="Y18" s="51"/>
      <c r="Z18" s="51"/>
      <c r="AA18" s="51"/>
      <c r="AB18" s="11">
        <f>S18</f>
        <v>9205</v>
      </c>
      <c r="AC18" s="47"/>
    </row>
    <row r="19" spans="1:30" s="14" customFormat="1" ht="15" hidden="1" x14ac:dyDescent="0.25">
      <c r="A19" s="36"/>
      <c r="B19" s="54"/>
      <c r="C19" s="55"/>
      <c r="D19" s="27"/>
      <c r="E19" s="56"/>
      <c r="F19" s="56"/>
      <c r="G19" s="56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11">
        <f t="shared" si="0"/>
        <v>0</v>
      </c>
      <c r="AC19" s="47"/>
    </row>
    <row r="20" spans="1:30" s="14" customFormat="1" ht="15" hidden="1" x14ac:dyDescent="0.25">
      <c r="A20" s="36"/>
      <c r="B20" s="12"/>
      <c r="C20" s="55"/>
      <c r="D20" s="27"/>
      <c r="E20" s="56"/>
      <c r="F20" s="56"/>
      <c r="G20" s="56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11"/>
      <c r="AC20" s="47"/>
    </row>
    <row r="21" spans="1:30" s="14" customFormat="1" ht="15" hidden="1" x14ac:dyDescent="0.25">
      <c r="A21" s="38"/>
      <c r="B21" s="12"/>
      <c r="C21" s="10"/>
      <c r="D21" s="10"/>
      <c r="E21" s="12"/>
      <c r="F21" s="10"/>
      <c r="G21" s="1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11"/>
      <c r="AC21" s="47"/>
    </row>
    <row r="22" spans="1:30" s="14" customFormat="1" ht="15" hidden="1" x14ac:dyDescent="0.25">
      <c r="A22" s="22" t="s">
        <v>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1"/>
      <c r="AC22" s="47"/>
    </row>
    <row r="23" spans="1:30" s="14" customFormat="1" ht="15" hidden="1" x14ac:dyDescent="0.25">
      <c r="A23" s="10" t="s">
        <v>56</v>
      </c>
      <c r="B23" s="12"/>
      <c r="C23" s="27"/>
      <c r="D23" s="27"/>
      <c r="E23" s="28"/>
      <c r="F23" s="10"/>
      <c r="G23" s="1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1"/>
      <c r="AC23" s="47"/>
    </row>
    <row r="24" spans="1:30" s="14" customFormat="1" ht="15.75" hidden="1" x14ac:dyDescent="0.25">
      <c r="A24" s="62" t="s">
        <v>57</v>
      </c>
      <c r="B24" s="54" t="s">
        <v>46</v>
      </c>
      <c r="C24" s="10" t="s">
        <v>58</v>
      </c>
      <c r="D24" s="10" t="s">
        <v>59</v>
      </c>
      <c r="E24" s="10" t="s">
        <v>60</v>
      </c>
      <c r="F24" s="10">
        <v>17.225000000000001</v>
      </c>
      <c r="G24" s="73" t="s">
        <v>37</v>
      </c>
      <c r="H24" s="13"/>
      <c r="I24" s="13"/>
      <c r="J24" s="13"/>
      <c r="K24" s="77">
        <f>795957.032108556-1</f>
        <v>795956.03210855601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>
        <v>181500</v>
      </c>
      <c r="X24" s="77"/>
      <c r="Y24" s="77"/>
      <c r="Z24" s="77"/>
      <c r="AA24" s="77"/>
      <c r="AB24" s="78">
        <f>SUM(K24:W24)</f>
        <v>977456.03210855601</v>
      </c>
      <c r="AC24" s="47"/>
    </row>
    <row r="25" spans="1:30" s="14" customFormat="1" ht="15.75" hidden="1" x14ac:dyDescent="0.25">
      <c r="A25" s="62" t="s">
        <v>57</v>
      </c>
      <c r="B25" s="12" t="s">
        <v>61</v>
      </c>
      <c r="C25" s="10" t="s">
        <v>58</v>
      </c>
      <c r="D25" s="10" t="s">
        <v>59</v>
      </c>
      <c r="E25" s="10" t="s">
        <v>60</v>
      </c>
      <c r="F25" s="10">
        <v>17.225000000000001</v>
      </c>
      <c r="G25" s="73" t="s">
        <v>37</v>
      </c>
      <c r="H25" s="13"/>
      <c r="I25" s="13"/>
      <c r="J25" s="13"/>
      <c r="K25" s="77">
        <v>1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8">
        <f>SUM(K25)</f>
        <v>1</v>
      </c>
      <c r="AC25" s="76"/>
    </row>
    <row r="26" spans="1:30" s="14" customFormat="1" ht="15" hidden="1" x14ac:dyDescent="0.25">
      <c r="A26" s="39"/>
      <c r="B26" s="12"/>
      <c r="C26" s="10"/>
      <c r="D26" s="10"/>
      <c r="E26" s="10"/>
      <c r="F26" s="10"/>
      <c r="G26" s="10"/>
      <c r="H26" s="13"/>
      <c r="I26" s="13"/>
      <c r="J26" s="13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8"/>
      <c r="AC26" s="47"/>
      <c r="AD26" s="47"/>
    </row>
    <row r="27" spans="1:30" s="14" customFormat="1" ht="15" hidden="1" x14ac:dyDescent="0.2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8"/>
      <c r="AC27" s="47"/>
    </row>
    <row r="28" spans="1:30" s="14" customFormat="1" ht="15" hidden="1" x14ac:dyDescent="0.25">
      <c r="A28" s="15"/>
      <c r="B28" s="12"/>
      <c r="C28" s="10"/>
      <c r="D28" s="10"/>
      <c r="E28" s="10"/>
      <c r="F28" s="10"/>
      <c r="G28" s="10"/>
      <c r="H28" s="13"/>
      <c r="I28" s="13"/>
      <c r="J28" s="1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8"/>
      <c r="AC28" s="47"/>
    </row>
    <row r="29" spans="1:30" s="14" customFormat="1" ht="15" hidden="1" x14ac:dyDescent="0.25">
      <c r="A29" s="29"/>
      <c r="B29" s="12"/>
      <c r="C29" s="27"/>
      <c r="D29" s="27"/>
      <c r="E29" s="28"/>
      <c r="F29" s="10"/>
      <c r="G29" s="10"/>
      <c r="H29" s="13"/>
      <c r="I29" s="13"/>
      <c r="J29" s="1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8"/>
      <c r="AC29" s="47"/>
    </row>
    <row r="30" spans="1:30" s="14" customFormat="1" ht="15" hidden="1" x14ac:dyDescent="0.25">
      <c r="A30" s="22"/>
      <c r="B30" s="12"/>
      <c r="C30" s="27"/>
      <c r="D30" s="27"/>
      <c r="E30" s="28"/>
      <c r="F30" s="10"/>
      <c r="G30" s="10"/>
      <c r="H30" s="13"/>
      <c r="I30" s="13"/>
      <c r="J30" s="13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8"/>
      <c r="AC30" s="47"/>
    </row>
    <row r="31" spans="1:30" s="14" customFormat="1" ht="14.1" hidden="1" customHeight="1" x14ac:dyDescent="0.25">
      <c r="A31" s="10"/>
      <c r="B31" s="12"/>
      <c r="C31" s="27"/>
      <c r="D31" s="27"/>
      <c r="E31" s="28"/>
      <c r="F31" s="10"/>
      <c r="G31" s="10"/>
      <c r="H31" s="13"/>
      <c r="I31" s="13"/>
      <c r="J31" s="13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8"/>
      <c r="AC31" s="47"/>
    </row>
    <row r="32" spans="1:30" s="14" customFormat="1" ht="15.75" hidden="1" thickBot="1" x14ac:dyDescent="0.3">
      <c r="A32" s="32"/>
      <c r="B32" s="60"/>
      <c r="C32" s="67"/>
      <c r="D32" s="66"/>
      <c r="E32" s="66"/>
      <c r="F32" s="12"/>
      <c r="G32" s="12"/>
      <c r="H32" s="13"/>
      <c r="I32" s="13"/>
      <c r="J32" s="13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8"/>
      <c r="AC32" s="47"/>
    </row>
    <row r="33" spans="1:29" s="14" customFormat="1" ht="15" x14ac:dyDescent="0.25">
      <c r="A33" s="36"/>
      <c r="B33" s="12"/>
      <c r="C33" s="10"/>
      <c r="D33" s="10"/>
      <c r="E33" s="10"/>
      <c r="F33" s="12"/>
      <c r="G33" s="12"/>
      <c r="H33" s="13"/>
      <c r="I33" s="13"/>
      <c r="J33" s="1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8"/>
      <c r="AC33" s="47"/>
    </row>
    <row r="34" spans="1:29" s="14" customFormat="1" ht="15" x14ac:dyDescent="0.25">
      <c r="A34" s="22" t="s">
        <v>7</v>
      </c>
      <c r="B34" s="39"/>
      <c r="C34" s="39"/>
      <c r="D34" s="39"/>
      <c r="E34" s="39"/>
      <c r="F34" s="57"/>
      <c r="G34" s="57"/>
      <c r="H34" s="13"/>
      <c r="I34" s="13"/>
      <c r="J34" s="1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  <c r="AC34" s="47"/>
    </row>
    <row r="35" spans="1:29" s="14" customFormat="1" ht="15" x14ac:dyDescent="0.25">
      <c r="A35" s="10" t="s">
        <v>41</v>
      </c>
      <c r="B35" s="39"/>
      <c r="C35" s="39"/>
      <c r="D35" s="39"/>
      <c r="E35" s="39"/>
      <c r="F35" s="57"/>
      <c r="G35" s="57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78"/>
      <c r="AC35" s="47"/>
    </row>
    <row r="36" spans="1:29" s="14" customFormat="1" ht="16.5" hidden="1" x14ac:dyDescent="0.3">
      <c r="A36" s="39" t="s">
        <v>104</v>
      </c>
      <c r="B36" s="12" t="s">
        <v>46</v>
      </c>
      <c r="C36" s="10" t="s">
        <v>105</v>
      </c>
      <c r="D36" s="10" t="s">
        <v>13</v>
      </c>
      <c r="E36" s="10" t="s">
        <v>14</v>
      </c>
      <c r="F36" s="12">
        <v>17.207000000000001</v>
      </c>
      <c r="G36" s="69" t="s">
        <v>23</v>
      </c>
      <c r="H36" s="51"/>
      <c r="I36" s="51"/>
      <c r="J36" s="51"/>
      <c r="K36" s="51"/>
      <c r="L36" s="51"/>
      <c r="M36" s="51"/>
      <c r="N36" s="51"/>
      <c r="O36" s="51"/>
      <c r="P36" s="51"/>
      <c r="Q36" s="51">
        <f>1283855-1</f>
        <v>1283854</v>
      </c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78">
        <f>Q36</f>
        <v>1283854</v>
      </c>
      <c r="AC36" s="47"/>
    </row>
    <row r="37" spans="1:29" s="14" customFormat="1" ht="16.5" hidden="1" x14ac:dyDescent="0.3">
      <c r="A37" s="39" t="s">
        <v>104</v>
      </c>
      <c r="B37" s="12" t="s">
        <v>48</v>
      </c>
      <c r="C37" s="10" t="s">
        <v>105</v>
      </c>
      <c r="D37" s="10" t="s">
        <v>13</v>
      </c>
      <c r="E37" s="10" t="s">
        <v>14</v>
      </c>
      <c r="F37" s="12">
        <v>17.207000000000001</v>
      </c>
      <c r="G37" s="69" t="s">
        <v>23</v>
      </c>
      <c r="H37" s="51"/>
      <c r="I37" s="51"/>
      <c r="J37" s="51"/>
      <c r="K37" s="51"/>
      <c r="L37" s="51"/>
      <c r="M37" s="51"/>
      <c r="N37" s="51"/>
      <c r="O37" s="51"/>
      <c r="P37" s="51"/>
      <c r="Q37" s="51">
        <v>1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78">
        <f t="shared" ref="AB37:AB39" si="1">Q37</f>
        <v>1</v>
      </c>
      <c r="AC37" s="47"/>
    </row>
    <row r="38" spans="1:29" s="14" customFormat="1" ht="16.5" hidden="1" x14ac:dyDescent="0.3">
      <c r="A38" s="15" t="s">
        <v>106</v>
      </c>
      <c r="B38" s="12" t="s">
        <v>46</v>
      </c>
      <c r="C38" s="10" t="s">
        <v>105</v>
      </c>
      <c r="D38" s="10" t="s">
        <v>13</v>
      </c>
      <c r="E38" s="10" t="s">
        <v>15</v>
      </c>
      <c r="F38" s="12" t="s">
        <v>11</v>
      </c>
      <c r="G38" s="69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>
        <f>110912-1</f>
        <v>110911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78">
        <f t="shared" si="1"/>
        <v>110911</v>
      </c>
      <c r="AC38" s="47"/>
    </row>
    <row r="39" spans="1:29" s="14" customFormat="1" ht="16.5" hidden="1" x14ac:dyDescent="0.3">
      <c r="A39" s="15" t="s">
        <v>106</v>
      </c>
      <c r="B39" s="12" t="s">
        <v>48</v>
      </c>
      <c r="C39" s="10" t="s">
        <v>105</v>
      </c>
      <c r="D39" s="10" t="s">
        <v>13</v>
      </c>
      <c r="E39" s="10" t="s">
        <v>15</v>
      </c>
      <c r="F39" s="12" t="s">
        <v>11</v>
      </c>
      <c r="G39" s="69" t="s">
        <v>23</v>
      </c>
      <c r="H39" s="51"/>
      <c r="I39" s="51"/>
      <c r="J39" s="51"/>
      <c r="K39" s="51"/>
      <c r="L39" s="51"/>
      <c r="M39" s="51"/>
      <c r="N39" s="51"/>
      <c r="O39" s="51"/>
      <c r="P39" s="51"/>
      <c r="Q39" s="51">
        <v>1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78">
        <f t="shared" si="1"/>
        <v>1</v>
      </c>
      <c r="AC39" s="47"/>
    </row>
    <row r="40" spans="1:29" s="14" customFormat="1" ht="16.5" hidden="1" x14ac:dyDescent="0.3">
      <c r="A40" s="70" t="s">
        <v>35</v>
      </c>
      <c r="B40" s="12" t="s">
        <v>40</v>
      </c>
      <c r="C40" s="71" t="s">
        <v>36</v>
      </c>
      <c r="D40" s="71" t="s">
        <v>16</v>
      </c>
      <c r="E40" s="71" t="s">
        <v>17</v>
      </c>
      <c r="F40" s="72">
        <v>10.561</v>
      </c>
      <c r="G40" s="58"/>
      <c r="H40" s="53">
        <v>9332.41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78">
        <f>SUM(H40:I40)</f>
        <v>9332.41</v>
      </c>
      <c r="AC40" s="47"/>
    </row>
    <row r="41" spans="1:29" s="14" customFormat="1" ht="16.5" hidden="1" x14ac:dyDescent="0.3">
      <c r="A41" s="70" t="s">
        <v>118</v>
      </c>
      <c r="B41" s="12" t="s">
        <v>46</v>
      </c>
      <c r="C41" s="85" t="s">
        <v>119</v>
      </c>
      <c r="D41" s="85" t="s">
        <v>120</v>
      </c>
      <c r="E41" s="65" t="s">
        <v>121</v>
      </c>
      <c r="F41" s="86" t="s">
        <v>85</v>
      </c>
      <c r="G41" s="58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>
        <v>12088.07</v>
      </c>
      <c r="U41" s="53"/>
      <c r="V41" s="53"/>
      <c r="W41" s="53"/>
      <c r="X41" s="53"/>
      <c r="Y41" s="53"/>
      <c r="Z41" s="53"/>
      <c r="AA41" s="53"/>
      <c r="AB41" s="78">
        <f>T41</f>
        <v>12088.07</v>
      </c>
      <c r="AC41" s="47"/>
    </row>
    <row r="42" spans="1:29" s="14" customFormat="1" ht="15" hidden="1" x14ac:dyDescent="0.25">
      <c r="A42" s="70" t="s">
        <v>128</v>
      </c>
      <c r="B42" s="12" t="s">
        <v>46</v>
      </c>
      <c r="C42" s="87" t="s">
        <v>129</v>
      </c>
      <c r="D42" s="87" t="s">
        <v>130</v>
      </c>
      <c r="E42" s="10" t="s">
        <v>131</v>
      </c>
      <c r="F42" s="10" t="s">
        <v>85</v>
      </c>
      <c r="G42" s="58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>
        <v>25413.407323413827</v>
      </c>
      <c r="W42" s="53"/>
      <c r="X42" s="53"/>
      <c r="Y42" s="53"/>
      <c r="Z42" s="53"/>
      <c r="AA42" s="53"/>
      <c r="AB42" s="78">
        <f>V42</f>
        <v>25413.407323413827</v>
      </c>
      <c r="AC42" s="47"/>
    </row>
    <row r="43" spans="1:29" s="14" customFormat="1" ht="15" hidden="1" x14ac:dyDescent="0.25">
      <c r="A43" s="15" t="s">
        <v>132</v>
      </c>
      <c r="B43" s="12" t="s">
        <v>46</v>
      </c>
      <c r="C43" s="87" t="s">
        <v>129</v>
      </c>
      <c r="D43" s="87" t="s">
        <v>130</v>
      </c>
      <c r="E43" s="10" t="s">
        <v>131</v>
      </c>
      <c r="F43" s="10" t="s">
        <v>85</v>
      </c>
      <c r="G43" s="58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>
        <v>25413.407323413827</v>
      </c>
      <c r="W43" s="53"/>
      <c r="X43" s="53"/>
      <c r="Y43" s="53"/>
      <c r="Z43" s="53"/>
      <c r="AA43" s="53"/>
      <c r="AB43" s="78">
        <f>V43</f>
        <v>25413.407323413827</v>
      </c>
      <c r="AC43" s="47"/>
    </row>
    <row r="44" spans="1:29" s="14" customFormat="1" ht="15" hidden="1" x14ac:dyDescent="0.25">
      <c r="A44" s="15" t="s">
        <v>138</v>
      </c>
      <c r="B44" s="56" t="s">
        <v>46</v>
      </c>
      <c r="C44" s="52" t="s">
        <v>139</v>
      </c>
      <c r="D44" s="52" t="s">
        <v>140</v>
      </c>
      <c r="E44" s="52" t="s">
        <v>141</v>
      </c>
      <c r="F44" s="49"/>
      <c r="G44" s="5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>
        <f>182735-1</f>
        <v>182734</v>
      </c>
      <c r="Y44" s="53"/>
      <c r="Z44" s="53"/>
      <c r="AA44" s="53"/>
      <c r="AB44" s="78">
        <f>X44</f>
        <v>182734</v>
      </c>
      <c r="AC44" s="47"/>
    </row>
    <row r="45" spans="1:29" s="14" customFormat="1" ht="15" hidden="1" x14ac:dyDescent="0.25">
      <c r="A45" s="15" t="s">
        <v>138</v>
      </c>
      <c r="B45" s="12" t="s">
        <v>48</v>
      </c>
      <c r="C45" s="52" t="s">
        <v>139</v>
      </c>
      <c r="D45" s="52" t="s">
        <v>140</v>
      </c>
      <c r="E45" s="52" t="s">
        <v>141</v>
      </c>
      <c r="F45" s="49"/>
      <c r="G45" s="58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>
        <v>1</v>
      </c>
      <c r="Y45" s="53"/>
      <c r="Z45" s="53"/>
      <c r="AA45" s="53"/>
      <c r="AB45" s="78">
        <f>X45</f>
        <v>1</v>
      </c>
      <c r="AC45" s="47"/>
    </row>
    <row r="46" spans="1:29" s="14" customFormat="1" ht="16.5" hidden="1" x14ac:dyDescent="0.25">
      <c r="A46" s="89" t="s">
        <v>145</v>
      </c>
      <c r="B46" s="56" t="s">
        <v>46</v>
      </c>
      <c r="C46" s="90" t="s">
        <v>146</v>
      </c>
      <c r="D46" s="90" t="s">
        <v>147</v>
      </c>
      <c r="E46" s="91" t="s">
        <v>148</v>
      </c>
      <c r="F46" s="10" t="s">
        <v>85</v>
      </c>
      <c r="G46" s="58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>
        <v>17219.18</v>
      </c>
      <c r="Z46" s="53"/>
      <c r="AA46" s="53"/>
      <c r="AB46" s="78">
        <f>Y46</f>
        <v>17219.18</v>
      </c>
      <c r="AC46" s="47"/>
    </row>
    <row r="47" spans="1:29" s="14" customFormat="1" ht="16.5" hidden="1" x14ac:dyDescent="0.25">
      <c r="A47" s="92" t="s">
        <v>149</v>
      </c>
      <c r="B47" s="56" t="s">
        <v>46</v>
      </c>
      <c r="C47" s="90" t="s">
        <v>150</v>
      </c>
      <c r="D47" s="90" t="s">
        <v>151</v>
      </c>
      <c r="E47" s="91" t="s">
        <v>152</v>
      </c>
      <c r="F47" s="10" t="s">
        <v>85</v>
      </c>
      <c r="G47" s="58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>
        <v>12914.39</v>
      </c>
      <c r="Z47" s="53"/>
      <c r="AA47" s="53"/>
      <c r="AB47" s="78">
        <f>Y47</f>
        <v>12914.39</v>
      </c>
      <c r="AC47" s="47"/>
    </row>
    <row r="48" spans="1:29" s="14" customFormat="1" ht="16.5" hidden="1" x14ac:dyDescent="0.3">
      <c r="A48" s="15" t="s">
        <v>155</v>
      </c>
      <c r="B48" s="56" t="s">
        <v>46</v>
      </c>
      <c r="C48" s="93" t="s">
        <v>156</v>
      </c>
      <c r="D48" s="94" t="s">
        <v>157</v>
      </c>
      <c r="E48" s="65" t="s">
        <v>158</v>
      </c>
      <c r="F48" s="10" t="s">
        <v>85</v>
      </c>
      <c r="G48" s="58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>
        <v>4375</v>
      </c>
      <c r="AA48" s="53"/>
      <c r="AB48" s="78">
        <f>Z48</f>
        <v>4375</v>
      </c>
      <c r="AC48" s="47"/>
    </row>
    <row r="49" spans="1:29" s="14" customFormat="1" ht="16.5" x14ac:dyDescent="0.25">
      <c r="A49" s="15" t="s">
        <v>161</v>
      </c>
      <c r="B49" s="56" t="s">
        <v>46</v>
      </c>
      <c r="C49" s="95" t="s">
        <v>165</v>
      </c>
      <c r="D49" s="95" t="s">
        <v>162</v>
      </c>
      <c r="E49" s="96" t="s">
        <v>163</v>
      </c>
      <c r="F49" s="10" t="s">
        <v>85</v>
      </c>
      <c r="G49" s="58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>
        <v>2761.34</v>
      </c>
      <c r="AB49" s="78">
        <f>AA49</f>
        <v>2761.34</v>
      </c>
      <c r="AC49" s="47"/>
    </row>
    <row r="50" spans="1:29" s="14" customFormat="1" ht="16.5" x14ac:dyDescent="0.3">
      <c r="A50" s="70"/>
      <c r="B50" s="12"/>
      <c r="C50" s="83"/>
      <c r="D50" s="83"/>
      <c r="E50" s="83"/>
      <c r="F50" s="84"/>
      <c r="G50" s="58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78"/>
      <c r="AC50" s="47"/>
    </row>
    <row r="51" spans="1:29" s="14" customFormat="1" ht="15" x14ac:dyDescent="0.25">
      <c r="A51" s="15"/>
      <c r="B51" s="12"/>
      <c r="C51" s="34"/>
      <c r="D51" s="34"/>
      <c r="E51" s="35"/>
      <c r="F51" s="33"/>
      <c r="G51" s="3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78"/>
      <c r="AC51" s="47"/>
    </row>
    <row r="52" spans="1:29" s="14" customFormat="1" ht="15" hidden="1" x14ac:dyDescent="0.25">
      <c r="A52" s="22" t="s">
        <v>7</v>
      </c>
      <c r="B52" s="12"/>
      <c r="C52" s="34"/>
      <c r="D52" s="34"/>
      <c r="E52" s="35"/>
      <c r="F52" s="33"/>
      <c r="G52" s="3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78"/>
      <c r="AC52" s="47"/>
    </row>
    <row r="53" spans="1:29" s="14" customFormat="1" ht="15" hidden="1" x14ac:dyDescent="0.25">
      <c r="A53" s="10" t="s">
        <v>65</v>
      </c>
      <c r="B53" s="12"/>
      <c r="C53" s="27"/>
      <c r="D53" s="34"/>
      <c r="E53" s="35"/>
      <c r="F53" s="33"/>
      <c r="G53" s="3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8"/>
      <c r="AC53" s="47"/>
    </row>
    <row r="54" spans="1:29" s="14" customFormat="1" ht="16.5" hidden="1" x14ac:dyDescent="0.3">
      <c r="A54" s="15" t="s">
        <v>66</v>
      </c>
      <c r="B54" s="12" t="s">
        <v>68</v>
      </c>
      <c r="C54" s="10" t="s">
        <v>69</v>
      </c>
      <c r="D54" s="10" t="s">
        <v>70</v>
      </c>
      <c r="E54" s="28" t="s">
        <v>71</v>
      </c>
      <c r="F54" s="31">
        <v>17.800999999999998</v>
      </c>
      <c r="G54" s="69" t="s">
        <v>72</v>
      </c>
      <c r="H54" s="53"/>
      <c r="I54" s="53"/>
      <c r="J54" s="53"/>
      <c r="K54" s="53"/>
      <c r="L54" s="53">
        <v>14100</v>
      </c>
      <c r="M54" s="53"/>
      <c r="N54" s="53"/>
      <c r="O54" s="53"/>
      <c r="P54" s="53"/>
      <c r="Q54" s="53"/>
      <c r="R54" s="53"/>
      <c r="S54" s="53"/>
      <c r="T54" s="53"/>
      <c r="U54" s="53">
        <v>-14100</v>
      </c>
      <c r="V54" s="53"/>
      <c r="W54" s="53"/>
      <c r="X54" s="53"/>
      <c r="Y54" s="53"/>
      <c r="Z54" s="53"/>
      <c r="AA54" s="53"/>
      <c r="AB54" s="78">
        <f>L54+U54</f>
        <v>0</v>
      </c>
      <c r="AC54" s="47"/>
    </row>
    <row r="55" spans="1:29" s="14" customFormat="1" ht="16.5" hidden="1" x14ac:dyDescent="0.3">
      <c r="A55" s="39" t="s">
        <v>76</v>
      </c>
      <c r="B55" s="12" t="s">
        <v>77</v>
      </c>
      <c r="C55" s="10" t="s">
        <v>69</v>
      </c>
      <c r="D55" s="10" t="s">
        <v>70</v>
      </c>
      <c r="E55" s="28" t="s">
        <v>71</v>
      </c>
      <c r="F55" s="31">
        <v>17.800999999999998</v>
      </c>
      <c r="G55" s="69" t="s">
        <v>72</v>
      </c>
      <c r="H55" s="53"/>
      <c r="I55" s="53"/>
      <c r="J55" s="53"/>
      <c r="K55" s="53"/>
      <c r="L55" s="53"/>
      <c r="M55" s="53">
        <v>49710</v>
      </c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8">
        <f>SUM(M55)</f>
        <v>49710</v>
      </c>
      <c r="AC55" s="47"/>
    </row>
    <row r="56" spans="1:29" s="14" customFormat="1" ht="15" hidden="1" x14ac:dyDescent="0.25">
      <c r="A56" s="22" t="s">
        <v>7</v>
      </c>
      <c r="B56" s="12"/>
      <c r="C56" s="27"/>
      <c r="D56" s="34"/>
      <c r="E56" s="34"/>
      <c r="F56" s="33"/>
      <c r="G56" s="3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8"/>
      <c r="AC56" s="47"/>
    </row>
    <row r="57" spans="1:29" s="14" customFormat="1" ht="15" hidden="1" x14ac:dyDescent="0.25">
      <c r="A57" s="10" t="s">
        <v>24</v>
      </c>
      <c r="B57" s="12"/>
      <c r="C57" s="27"/>
      <c r="D57" s="34"/>
      <c r="E57" s="34"/>
      <c r="F57" s="33"/>
      <c r="G57" s="3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8"/>
      <c r="AC57" s="47"/>
    </row>
    <row r="58" spans="1:29" s="14" customFormat="1" ht="16.5" hidden="1" x14ac:dyDescent="0.3">
      <c r="A58" s="29"/>
      <c r="B58" s="12"/>
      <c r="C58" s="10"/>
      <c r="D58" s="52"/>
      <c r="E58" s="52"/>
      <c r="F58" s="10"/>
      <c r="G58" s="69" t="s">
        <v>25</v>
      </c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8"/>
      <c r="AC58" s="47"/>
    </row>
    <row r="59" spans="1:29" s="14" customFormat="1" ht="16.5" hidden="1" x14ac:dyDescent="0.3">
      <c r="A59" s="29" t="s">
        <v>26</v>
      </c>
      <c r="B59" s="12" t="s">
        <v>30</v>
      </c>
      <c r="C59" s="10" t="s">
        <v>27</v>
      </c>
      <c r="D59" s="52" t="s">
        <v>28</v>
      </c>
      <c r="E59" s="52" t="s">
        <v>29</v>
      </c>
      <c r="F59" s="10">
        <v>17.245000000000001</v>
      </c>
      <c r="G59" s="69" t="s">
        <v>25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8"/>
      <c r="AC59" s="47"/>
    </row>
    <row r="60" spans="1:29" s="14" customFormat="1" ht="15" hidden="1" x14ac:dyDescent="0.25">
      <c r="A60" s="29"/>
      <c r="B60" s="12"/>
      <c r="C60" s="10"/>
      <c r="D60" s="10"/>
      <c r="E60" s="10"/>
      <c r="F60" s="10"/>
      <c r="G60" s="4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8"/>
      <c r="AC60" s="47"/>
    </row>
    <row r="61" spans="1:29" s="14" customFormat="1" ht="15" hidden="1" x14ac:dyDescent="0.25">
      <c r="A61" s="39"/>
      <c r="B61" s="12"/>
      <c r="C61" s="10"/>
      <c r="D61" s="10"/>
      <c r="E61" s="10"/>
      <c r="F61" s="10"/>
      <c r="G61" s="49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8"/>
      <c r="AC61" s="47"/>
    </row>
    <row r="62" spans="1:29" s="14" customFormat="1" ht="15" hidden="1" x14ac:dyDescent="0.25">
      <c r="A62" s="10" t="s">
        <v>7</v>
      </c>
      <c r="B62" s="12"/>
      <c r="C62" s="10"/>
      <c r="D62" s="10"/>
      <c r="E62" s="10"/>
      <c r="F62" s="10"/>
      <c r="G62" s="49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8"/>
      <c r="AC62" s="47"/>
    </row>
    <row r="63" spans="1:29" s="14" customFormat="1" ht="15" hidden="1" x14ac:dyDescent="0.25">
      <c r="A63" s="10" t="s">
        <v>86</v>
      </c>
      <c r="B63" s="12"/>
      <c r="C63" s="10"/>
      <c r="D63" s="10"/>
      <c r="E63" s="10"/>
      <c r="F63" s="10"/>
      <c r="G63" s="49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78"/>
      <c r="AC63" s="47"/>
    </row>
    <row r="64" spans="1:29" s="14" customFormat="1" ht="15" hidden="1" x14ac:dyDescent="0.25">
      <c r="A64" s="79" t="s">
        <v>81</v>
      </c>
      <c r="B64" s="12" t="s">
        <v>46</v>
      </c>
      <c r="C64" s="80" t="s">
        <v>82</v>
      </c>
      <c r="D64" s="66" t="s">
        <v>83</v>
      </c>
      <c r="E64" s="81" t="s">
        <v>84</v>
      </c>
      <c r="F64" s="10" t="s">
        <v>85</v>
      </c>
      <c r="G64" s="49"/>
      <c r="H64" s="53"/>
      <c r="I64" s="53"/>
      <c r="J64" s="53"/>
      <c r="K64" s="53"/>
      <c r="L64" s="53"/>
      <c r="M64" s="53"/>
      <c r="N64" s="53">
        <v>95000</v>
      </c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78">
        <f>SUM(N64)</f>
        <v>95000</v>
      </c>
      <c r="AC64" s="47"/>
    </row>
    <row r="65" spans="1:29" s="14" customFormat="1" ht="15.75" hidden="1" thickBot="1" x14ac:dyDescent="0.3">
      <c r="A65" s="32" t="s">
        <v>94</v>
      </c>
      <c r="B65" s="54" t="s">
        <v>46</v>
      </c>
      <c r="C65" s="67" t="s">
        <v>95</v>
      </c>
      <c r="D65" s="66" t="s">
        <v>96</v>
      </c>
      <c r="E65" s="66" t="s">
        <v>97</v>
      </c>
      <c r="F65" s="12" t="s">
        <v>85</v>
      </c>
      <c r="G65" s="49"/>
      <c r="H65" s="53"/>
      <c r="I65" s="53"/>
      <c r="J65" s="53"/>
      <c r="K65" s="53"/>
      <c r="L65" s="53"/>
      <c r="M65" s="53"/>
      <c r="N65" s="53"/>
      <c r="O65" s="53"/>
      <c r="P65" s="53">
        <v>560841</v>
      </c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78">
        <f>P65</f>
        <v>560841</v>
      </c>
      <c r="AC65" s="47"/>
    </row>
    <row r="66" spans="1:29" s="14" customFormat="1" ht="15.75" hidden="1" thickTop="1" x14ac:dyDescent="0.25">
      <c r="A66" s="39"/>
      <c r="B66" s="12"/>
      <c r="C66" s="10"/>
      <c r="D66" s="10"/>
      <c r="E66" s="10"/>
      <c r="F66" s="10"/>
      <c r="G66" s="49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78"/>
      <c r="AC66" s="47"/>
    </row>
    <row r="67" spans="1:29" s="14" customFormat="1" ht="15.75" thickBot="1" x14ac:dyDescent="0.3">
      <c r="A67" s="48"/>
      <c r="B67" s="48"/>
      <c r="C67" s="48"/>
      <c r="D67" s="49"/>
      <c r="E67" s="49"/>
      <c r="F67" s="49"/>
      <c r="G67" s="49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78"/>
      <c r="AC67" s="47"/>
    </row>
    <row r="68" spans="1:29" s="9" customFormat="1" ht="17.25" thickBot="1" x14ac:dyDescent="0.35">
      <c r="A68" s="40" t="s">
        <v>0</v>
      </c>
      <c r="B68" s="41"/>
      <c r="C68" s="42"/>
      <c r="D68" s="42"/>
      <c r="E68" s="42"/>
      <c r="F68" s="42"/>
      <c r="G68" s="42"/>
      <c r="H68" s="59">
        <f>SUM(H6:H67)</f>
        <v>9332.41</v>
      </c>
      <c r="I68" s="59">
        <f>SUM(I8:I67)</f>
        <v>1213068</v>
      </c>
      <c r="J68" s="59">
        <f>SUM(J12:J22)</f>
        <v>245610</v>
      </c>
      <c r="K68" s="59">
        <f>SUM(K23:K29)</f>
        <v>795957.03210855601</v>
      </c>
      <c r="L68" s="59">
        <f>SUM(L52:L54)</f>
        <v>14100</v>
      </c>
      <c r="M68" s="59">
        <f>SUM(M55)</f>
        <v>49710</v>
      </c>
      <c r="N68" s="59">
        <f>SUM(N62:N66)</f>
        <v>95000</v>
      </c>
      <c r="O68" s="59">
        <f>SUM(O7:O11)</f>
        <v>216841</v>
      </c>
      <c r="P68" s="59">
        <f>SUM(P63:P66)</f>
        <v>560841</v>
      </c>
      <c r="Q68" s="59">
        <f>SUM(Q35:Q39)</f>
        <v>1394767</v>
      </c>
      <c r="R68" s="59">
        <f>SUM(R7:R17)</f>
        <v>1778982</v>
      </c>
      <c r="S68" s="59">
        <f>SUM(S7:S19)</f>
        <v>9205</v>
      </c>
      <c r="T68" s="59">
        <f>SUM(T41:T50)</f>
        <v>12088.07</v>
      </c>
      <c r="U68" s="59">
        <f>SUM(U54:U66)</f>
        <v>-14100</v>
      </c>
      <c r="V68" s="59">
        <f>SUM(V34:V51)+0.01</f>
        <v>50826.824646827656</v>
      </c>
      <c r="W68" s="88">
        <f>SUM(W23:W67)</f>
        <v>181500</v>
      </c>
      <c r="X68" s="59">
        <f>SUM(X35:X50)</f>
        <v>182735</v>
      </c>
      <c r="Y68" s="59">
        <f>SUM(Y35:Y67)</f>
        <v>30133.57</v>
      </c>
      <c r="Z68" s="59">
        <f>SUM(Z48:Z50)</f>
        <v>4375</v>
      </c>
      <c r="AA68" s="59">
        <f>SUM(AA35:AA51)</f>
        <v>2761.34</v>
      </c>
      <c r="AB68" s="59"/>
      <c r="AC68" s="18"/>
    </row>
    <row r="69" spans="1:29" s="9" customFormat="1" ht="16.5" x14ac:dyDescent="0.3">
      <c r="A69" s="16"/>
      <c r="B69" s="16"/>
      <c r="C69" s="17"/>
      <c r="D69" s="17"/>
      <c r="E69" s="17"/>
      <c r="F69" s="17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9"/>
      <c r="AC69" s="19"/>
    </row>
    <row r="70" spans="1:29" s="9" customFormat="1" ht="16.5" x14ac:dyDescent="0.3">
      <c r="A70" s="14" t="s">
        <v>8</v>
      </c>
      <c r="C70" s="2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9" s="9" customFormat="1" ht="16.5" hidden="1" x14ac:dyDescent="0.3">
      <c r="A71" s="14" t="s">
        <v>42</v>
      </c>
      <c r="C71" s="2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</row>
    <row r="72" spans="1:29" s="9" customFormat="1" ht="16.5" hidden="1" x14ac:dyDescent="0.3">
      <c r="A72" s="16" t="s">
        <v>43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</row>
    <row r="73" spans="1:29" ht="15" hidden="1" x14ac:dyDescent="0.25">
      <c r="A73" s="14" t="s">
        <v>49</v>
      </c>
    </row>
    <row r="74" spans="1:29" ht="15" hidden="1" x14ac:dyDescent="0.25">
      <c r="A74" s="16" t="s">
        <v>50</v>
      </c>
    </row>
    <row r="75" spans="1:29" ht="15" hidden="1" x14ac:dyDescent="0.25">
      <c r="A75" s="14" t="s">
        <v>54</v>
      </c>
    </row>
    <row r="76" spans="1:29" ht="15" hidden="1" x14ac:dyDescent="0.25">
      <c r="A76" s="16" t="s">
        <v>55</v>
      </c>
    </row>
    <row r="77" spans="1:29" ht="15" hidden="1" x14ac:dyDescent="0.25">
      <c r="A77" s="14" t="s">
        <v>63</v>
      </c>
    </row>
    <row r="78" spans="1:29" ht="15" hidden="1" x14ac:dyDescent="0.25">
      <c r="A78" s="16" t="s">
        <v>64</v>
      </c>
    </row>
    <row r="79" spans="1:29" ht="15" hidden="1" x14ac:dyDescent="0.25">
      <c r="A79" s="14" t="s">
        <v>73</v>
      </c>
    </row>
    <row r="80" spans="1:29" ht="15" hidden="1" x14ac:dyDescent="0.25">
      <c r="A80" s="16" t="s">
        <v>74</v>
      </c>
    </row>
    <row r="81" spans="1:1" ht="15" hidden="1" x14ac:dyDescent="0.25">
      <c r="A81" s="14" t="s">
        <v>79</v>
      </c>
    </row>
    <row r="82" spans="1:1" ht="15" hidden="1" x14ac:dyDescent="0.25">
      <c r="A82" s="16" t="s">
        <v>78</v>
      </c>
    </row>
    <row r="83" spans="1:1" ht="15" hidden="1" x14ac:dyDescent="0.25">
      <c r="A83" s="14" t="s">
        <v>88</v>
      </c>
    </row>
    <row r="84" spans="1:1" ht="15" hidden="1" x14ac:dyDescent="0.25">
      <c r="A84" s="14" t="s">
        <v>87</v>
      </c>
    </row>
    <row r="85" spans="1:1" ht="15" hidden="1" x14ac:dyDescent="0.25">
      <c r="A85" s="14" t="s">
        <v>90</v>
      </c>
    </row>
    <row r="86" spans="1:1" ht="15" hidden="1" x14ac:dyDescent="0.25">
      <c r="A86" s="16" t="s">
        <v>89</v>
      </c>
    </row>
    <row r="87" spans="1:1" ht="15" hidden="1" x14ac:dyDescent="0.25">
      <c r="A87" s="14" t="s">
        <v>98</v>
      </c>
    </row>
    <row r="88" spans="1:1" ht="15" hidden="1" x14ac:dyDescent="0.25">
      <c r="A88" s="16" t="s">
        <v>99</v>
      </c>
    </row>
    <row r="89" spans="1:1" ht="15" hidden="1" x14ac:dyDescent="0.25">
      <c r="A89" s="14" t="s">
        <v>101</v>
      </c>
    </row>
    <row r="90" spans="1:1" ht="15" hidden="1" x14ac:dyDescent="0.25">
      <c r="A90" s="16" t="s">
        <v>102</v>
      </c>
    </row>
    <row r="91" spans="1:1" ht="15" hidden="1" x14ac:dyDescent="0.25">
      <c r="A91" s="14" t="s">
        <v>107</v>
      </c>
    </row>
    <row r="92" spans="1:1" ht="15" hidden="1" x14ac:dyDescent="0.25">
      <c r="A92" s="16" t="s">
        <v>108</v>
      </c>
    </row>
    <row r="93" spans="1:1" ht="15" hidden="1" x14ac:dyDescent="0.25">
      <c r="A93" s="14" t="s">
        <v>115</v>
      </c>
    </row>
    <row r="94" spans="1:1" ht="15" hidden="1" x14ac:dyDescent="0.25">
      <c r="A94" s="16" t="s">
        <v>114</v>
      </c>
    </row>
    <row r="95" spans="1:1" ht="15" hidden="1" x14ac:dyDescent="0.25">
      <c r="A95" s="14" t="s">
        <v>117</v>
      </c>
    </row>
    <row r="96" spans="1:1" ht="15" hidden="1" x14ac:dyDescent="0.25">
      <c r="A96" s="16" t="s">
        <v>116</v>
      </c>
    </row>
    <row r="97" spans="1:1" ht="15" hidden="1" x14ac:dyDescent="0.25">
      <c r="A97" s="14" t="s">
        <v>125</v>
      </c>
    </row>
    <row r="98" spans="1:1" ht="15" hidden="1" x14ac:dyDescent="0.25">
      <c r="A98" s="16" t="s">
        <v>124</v>
      </c>
    </row>
    <row r="99" spans="1:1" ht="15" hidden="1" x14ac:dyDescent="0.25">
      <c r="A99" s="14" t="s">
        <v>127</v>
      </c>
    </row>
    <row r="100" spans="1:1" ht="15" hidden="1" x14ac:dyDescent="0.25">
      <c r="A100" s="16" t="s">
        <v>126</v>
      </c>
    </row>
    <row r="101" spans="1:1" ht="15" hidden="1" x14ac:dyDescent="0.25">
      <c r="A101" s="14" t="s">
        <v>136</v>
      </c>
    </row>
    <row r="102" spans="1:1" ht="15" hidden="1" x14ac:dyDescent="0.25">
      <c r="A102" s="16" t="s">
        <v>135</v>
      </c>
    </row>
    <row r="103" spans="1:1" ht="15" hidden="1" x14ac:dyDescent="0.25">
      <c r="A103" s="14" t="s">
        <v>143</v>
      </c>
    </row>
    <row r="104" spans="1:1" ht="15" hidden="1" x14ac:dyDescent="0.25">
      <c r="A104" s="16" t="s">
        <v>142</v>
      </c>
    </row>
    <row r="105" spans="1:1" ht="15" hidden="1" x14ac:dyDescent="0.25">
      <c r="A105" s="14" t="s">
        <v>153</v>
      </c>
    </row>
    <row r="106" spans="1:1" ht="15" hidden="1" x14ac:dyDescent="0.25">
      <c r="A106" s="16" t="s">
        <v>116</v>
      </c>
    </row>
    <row r="107" spans="1:1" ht="15" hidden="1" x14ac:dyDescent="0.25">
      <c r="A107" s="14" t="s">
        <v>159</v>
      </c>
    </row>
    <row r="108" spans="1:1" ht="15" hidden="1" x14ac:dyDescent="0.25">
      <c r="A108" s="16" t="s">
        <v>116</v>
      </c>
    </row>
    <row r="109" spans="1:1" ht="15" x14ac:dyDescent="0.25">
      <c r="A109" s="14" t="s">
        <v>164</v>
      </c>
    </row>
    <row r="110" spans="1:1" ht="15" x14ac:dyDescent="0.25">
      <c r="A110" s="16" t="s">
        <v>116</v>
      </c>
    </row>
    <row r="118" spans="1:1" ht="16.5" x14ac:dyDescent="0.3">
      <c r="A118" s="9" t="s">
        <v>31</v>
      </c>
    </row>
    <row r="119" spans="1:1" ht="16.5" x14ac:dyDescent="0.3">
      <c r="A119" s="9" t="s">
        <v>34</v>
      </c>
    </row>
    <row r="120" spans="1:1" ht="16.5" x14ac:dyDescent="0.3">
      <c r="A120" s="9" t="s">
        <v>32</v>
      </c>
    </row>
    <row r="121" spans="1:1" ht="16.5" x14ac:dyDescent="0.3">
      <c r="A121" s="9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2024-03-19T16:35:04Z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