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440EDA9-9626-48CE-BA8A-3D678108C42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METRO N REB" sheetId="2" r:id="rId1"/>
  </sheets>
  <definedNames>
    <definedName name="_xlnm.Print_Area" localSheetId="0">'METRO N REB'!$A$1:$F$70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4" i="2" l="1"/>
  <c r="AB68" i="2"/>
  <c r="AC49" i="2"/>
  <c r="AA68" i="2"/>
  <c r="Z68" i="2"/>
  <c r="AC48" i="2"/>
  <c r="AC47" i="2"/>
  <c r="AC46" i="2"/>
  <c r="Y68" i="2"/>
  <c r="X44" i="2"/>
  <c r="X68" i="2" s="1"/>
  <c r="AC45" i="2"/>
  <c r="W68" i="2"/>
  <c r="V68" i="2"/>
  <c r="AC43" i="2"/>
  <c r="AC42" i="2"/>
  <c r="U68" i="2"/>
  <c r="AC54" i="2"/>
  <c r="AC41" i="2"/>
  <c r="T68" i="2"/>
  <c r="AC18" i="2"/>
  <c r="S68" i="2"/>
  <c r="R16" i="2"/>
  <c r="AC16" i="2" s="1"/>
  <c r="AC15" i="2"/>
  <c r="AC17" i="2"/>
  <c r="AC19" i="2"/>
  <c r="R14" i="2"/>
  <c r="AC14" i="2" s="1"/>
  <c r="Q36" i="2"/>
  <c r="AC36" i="2" s="1"/>
  <c r="Q38" i="2"/>
  <c r="AC38" i="2" s="1"/>
  <c r="AC37" i="2"/>
  <c r="AC39" i="2"/>
  <c r="AC65" i="2"/>
  <c r="P68" i="2"/>
  <c r="AC11" i="2"/>
  <c r="O10" i="2"/>
  <c r="O68" i="2" s="1"/>
  <c r="N68" i="2"/>
  <c r="AC64" i="2"/>
  <c r="R68" i="2" l="1"/>
  <c r="Q68" i="2"/>
  <c r="AC10" i="2"/>
  <c r="AC55" i="2"/>
  <c r="M68" i="2"/>
  <c r="L68" i="2"/>
  <c r="AC25" i="2"/>
  <c r="K24" i="2"/>
  <c r="J12" i="2"/>
  <c r="AC12" i="2" s="1"/>
  <c r="AC13" i="2"/>
  <c r="AC9" i="2"/>
  <c r="I8" i="2"/>
  <c r="AC8" i="2" s="1"/>
  <c r="AC40" i="2"/>
  <c r="H68" i="2"/>
  <c r="K68" i="2" l="1"/>
  <c r="AC24" i="2"/>
  <c r="J68" i="2"/>
  <c r="I68" i="2"/>
</calcChain>
</file>

<file path=xl/sharedStrings.xml><?xml version="1.0" encoding="utf-8"?>
<sst xmlns="http://schemas.openxmlformats.org/spreadsheetml/2006/main" count="272" uniqueCount="169">
  <si>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</si>
  <si>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</si>
  <si>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</si>
  <si>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</si>
  <si>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</si>
  <si>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</si>
  <si>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</si>
  <si>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</si>
  <si>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</si>
  <si>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</si>
  <si>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</si>
  <si>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</si>
  <si>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</si>
  <si>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</si>
  <si>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</si>
  <si>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</si>
  <si>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</si>
  <si>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</si>
  <si>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</si>
  <si>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</si>
  <si>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</si>
  <si>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</si>
  <si>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</si>
  <si>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</si>
  <si>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</si>
  <si>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</si>
  <si>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</si>
  <si>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</si>
  <si>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</si>
  <si>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</si>
  <si>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</si>
  <si>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</si>
  <si>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</si>
  <si>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</si>
  <si>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</si>
  <si>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</si>
  <si>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</si>
  <si>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</si>
  <si>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</si>
  <si>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</si>
  <si>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</si>
  <si>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</si>
  <si>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</si>
  <si>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</si>
  <si>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</si>
  <si>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</si>
  <si>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</si>
  <si>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</si>
  <si>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</si>
  <si>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</si>
  <si>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</si>
  <si>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</si>
  <si>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</si>
  <si>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</si>
  <si>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</si>
  <si>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</si>
  <si>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</si>
  <si>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</si>
  <si>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</si>
  <si>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</si>
  <si>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</si>
  <si>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</si>
  <si>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</si>
  <si>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</si>
  <si>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</si>
  <si>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</si>
  <si>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</si>
  <si>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</si>
  <si>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</si>
  <si>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</si>
  <si>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</si>
  <si>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</si>
  <si>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</si>
  <si>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</si>
  <si>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</si>
  <si>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</si>
  <si>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</si>
  <si>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</si>
  <si>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</si>
  <si>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</si>
  <si>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</si>
  <si>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</si>
  <si>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</si>
  <si>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</si>
  <si>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</si>
  <si>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</si>
  <si>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</si>
  <si>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</si>
  <si>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</si>
  <si>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</si>
  <si>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</si>
  <si>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</si>
  <si>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</si>
  <si>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</si>
  <si>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</si>
  <si>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</si>
  <si>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</si>
  <si>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</si>
  <si>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</si>
  <si>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</si>
  <si>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</si>
  <si>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</si>
  <si>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</si>
  <si>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</si>
  <si>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</si>
  <si>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</si>
  <si>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</si>
  <si>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</si>
  <si>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</si>
  <si>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</si>
  <si>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</si>
  <si>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</si>
  <si>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</si>
  <si>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</si>
  <si>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</si>
  <si>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</si>
  <si>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</si>
  <si>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</si>
  <si>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</si>
  <si>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</si>
  <si>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</si>
  <si>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</si>
  <si>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</si>
  <si>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</si>
  <si>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</si>
  <si>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</si>
  <si>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</si>
  <si>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</si>
  <si>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</si>
  <si>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</si>
  <si>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</si>
  <si>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</si>
  <si>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</si>
  <si>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</si>
  <si>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</si>
  <si>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</si>
  <si>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</si>
  <si>
    <t>BUDGET #16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</si>
  <si>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</si>
  <si>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</si>
  <si>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</si>
  <si>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</si>
  <si>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</si>
  <si>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</si>
  <si>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</si>
  <si>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</si>
  <si>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</si>
  <si>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</si>
  <si>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</si>
  <si>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</si>
  <si>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</si>
  <si>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</si>
  <si>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</si>
  <si>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</si>
  <si>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</si>
  <si>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</si>
  <si>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</si>
  <si>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</si>
  <si>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</si>
  <si>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</si>
  <si>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</si>
  <si>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 xml:space="preserve">MA SCSEP </t>
  </si>
  <si>
    <t>FAD0068NGO</t>
  </si>
  <si>
    <t>9110-1178</t>
  </si>
  <si>
    <t>K116</t>
  </si>
  <si>
    <t>BUDGET #19 FY24  MARCH 15, 2024</t>
  </si>
  <si>
    <t>BUDGET #20 FY24</t>
  </si>
  <si>
    <t>TO ADD ADDITIONAL FUNDS</t>
  </si>
  <si>
    <t>BUDGET #20 FY24  APRIL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</si>
</sst>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1"/>
  <sheetViews>
    <sheetView tabSelected="1" zoomScale="120" zoomScaleNormal="120" workbookViewId="0">
      <selection activeCell="A44" sqref="A44"/>
    </sheetView>
  </sheetViews>
  <sheetFormatPr defaultColWidth="9.140625" defaultRowHeight="13.5" x14ac:dyDescent="0.25"/>
  <cols>
    <col min="1" max="1" width="85" style="3" customWidth="1"/>
    <col min="2" max="2" width="30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11.140625" style="2" customWidth="1"/>
    <col min="8" max="8" width="14.140625" style="2" hidden="1" customWidth="1"/>
    <col min="9" max="11" width="13.85546875" style="2" hidden="1" customWidth="1"/>
    <col min="12" max="15" width="12.85546875" style="2" hidden="1" customWidth="1"/>
    <col min="16" max="16" width="13.42578125" style="2" hidden="1" customWidth="1"/>
    <col min="17" max="18" width="14.42578125" style="2" hidden="1" customWidth="1"/>
    <col min="19" max="27" width="13.85546875" style="2" hidden="1" customWidth="1"/>
    <col min="28" max="28" width="13.85546875" style="2" customWidth="1"/>
    <col min="29" max="29" width="13.85546875" style="3" hidden="1" customWidth="1"/>
    <col min="30" max="30" width="16.140625" style="3" customWidth="1"/>
    <col min="31" max="31" width="14" style="3" bestFit="1" customWidth="1"/>
    <col min="32" max="16384" width="9.140625" style="3"/>
  </cols>
  <sheetData>
    <row r="1" spans="1:31" ht="20.25" x14ac:dyDescent="0.3">
      <c r="A1" s="3" t="s">
        <v>10</v>
      </c>
      <c r="B1" s="97" t="s">
        <v>9</v>
      </c>
      <c r="C1" s="98"/>
      <c r="D1" s="98"/>
      <c r="E1" s="98"/>
      <c r="F1" s="9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1" ht="20.25" x14ac:dyDescent="0.3">
      <c r="A2" s="30"/>
      <c r="B2" s="6"/>
      <c r="C2" s="6"/>
      <c r="D2" s="6"/>
      <c r="E2" s="7"/>
      <c r="F2" s="7"/>
      <c r="G2" s="7"/>
      <c r="AC2" s="2"/>
      <c r="AD2" s="2"/>
    </row>
    <row r="3" spans="1:31" ht="20.25" x14ac:dyDescent="0.3">
      <c r="A3" s="4" t="s">
        <v>12</v>
      </c>
      <c r="B3" s="50"/>
      <c r="C3" s="1"/>
      <c r="AC3" s="2"/>
      <c r="AD3" s="2"/>
    </row>
    <row r="4" spans="1:31" ht="21" thickBot="1" x14ac:dyDescent="0.35">
      <c r="A4" s="4"/>
      <c r="B4" s="5"/>
      <c r="C4" s="1"/>
    </row>
    <row r="5" spans="1:31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61" t="s">
        <v>137</v>
      </c>
      <c r="Y5" s="61" t="s">
        <v>144</v>
      </c>
      <c r="Z5" s="61" t="s">
        <v>154</v>
      </c>
      <c r="AA5" s="61" t="s">
        <v>160</v>
      </c>
      <c r="AB5" s="61" t="s">
        <v>166</v>
      </c>
      <c r="AC5" s="8" t="s">
        <v>6</v>
      </c>
      <c r="AD5" s="75"/>
    </row>
    <row r="6" spans="1:31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23"/>
      <c r="AD6" s="47"/>
    </row>
    <row r="7" spans="1:31" s="14" customFormat="1" ht="24.6" hidden="1" customHeight="1" x14ac:dyDescent="0.2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D7" s="47"/>
    </row>
    <row r="8" spans="1:31" s="14" customFormat="1" ht="16.5" hidden="1" x14ac:dyDescent="0.3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11">
        <f>SUM(I8)</f>
        <v>1213067</v>
      </c>
      <c r="AD8" s="47"/>
    </row>
    <row r="9" spans="1:31" s="14" customFormat="1" ht="16.5" hidden="1" x14ac:dyDescent="0.3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1">
        <f>SUM(I9)</f>
        <v>1</v>
      </c>
      <c r="AD9" s="47"/>
    </row>
    <row r="10" spans="1:31" s="14" customFormat="1" ht="16.5" hidden="1" x14ac:dyDescent="0.3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11">
        <f>SUM(O10)</f>
        <v>216840</v>
      </c>
      <c r="AD10" s="47"/>
    </row>
    <row r="11" spans="1:31" s="14" customFormat="1" ht="16.5" hidden="1" x14ac:dyDescent="0.3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11">
        <f>O11</f>
        <v>1</v>
      </c>
      <c r="AD11" s="47"/>
    </row>
    <row r="12" spans="1:31" s="14" customFormat="1" ht="16.5" hidden="1" x14ac:dyDescent="0.3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11">
        <f>SUM(J12)</f>
        <v>245609</v>
      </c>
      <c r="AD12" s="47"/>
    </row>
    <row r="13" spans="1:31" s="14" customFormat="1" ht="16.5" hidden="1" x14ac:dyDescent="0.3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11">
        <f>SUM(J13)</f>
        <v>1</v>
      </c>
      <c r="AD13" s="47"/>
      <c r="AE13" s="47"/>
    </row>
    <row r="14" spans="1:31" s="14" customFormat="1" ht="15" hidden="1" x14ac:dyDescent="0.2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11">
        <f>SUM(R14)</f>
        <v>885696</v>
      </c>
      <c r="AD14" s="47"/>
      <c r="AE14" s="47"/>
    </row>
    <row r="15" spans="1:31" s="14" customFormat="1" ht="15" hidden="1" x14ac:dyDescent="0.2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11">
        <f t="shared" ref="AC15:AC19" si="0">SUM(R15)</f>
        <v>1</v>
      </c>
      <c r="AD15" s="47"/>
      <c r="AE15" s="47"/>
    </row>
    <row r="16" spans="1:31" s="14" customFormat="1" ht="16.5" hidden="1" x14ac:dyDescent="0.3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11">
        <f t="shared" si="0"/>
        <v>893284</v>
      </c>
      <c r="AD16" s="47"/>
      <c r="AE16" s="47"/>
    </row>
    <row r="17" spans="1:31" s="14" customFormat="1" ht="16.5" hidden="1" x14ac:dyDescent="0.3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11">
        <f t="shared" si="0"/>
        <v>1</v>
      </c>
      <c r="AD17" s="47"/>
    </row>
    <row r="18" spans="1:31" s="14" customFormat="1" ht="16.5" hidden="1" x14ac:dyDescent="0.3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51"/>
      <c r="Y18" s="51"/>
      <c r="Z18" s="51"/>
      <c r="AA18" s="51"/>
      <c r="AB18" s="51"/>
      <c r="AC18" s="11">
        <f>S18</f>
        <v>9205</v>
      </c>
      <c r="AD18" s="47"/>
    </row>
    <row r="19" spans="1:31" s="14" customFormat="1" ht="15" hidden="1" x14ac:dyDescent="0.2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1">
        <f t="shared" si="0"/>
        <v>0</v>
      </c>
      <c r="AD19" s="47"/>
    </row>
    <row r="20" spans="1:31" s="14" customFormat="1" ht="15" hidden="1" x14ac:dyDescent="0.2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11"/>
      <c r="AD20" s="47"/>
    </row>
    <row r="21" spans="1:31" s="14" customFormat="1" ht="15" hidden="1" x14ac:dyDescent="0.2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11"/>
      <c r="AD21" s="47"/>
    </row>
    <row r="22" spans="1:31" s="14" customFormat="1" ht="15" hidden="1" x14ac:dyDescent="0.2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1"/>
      <c r="AD22" s="47"/>
    </row>
    <row r="23" spans="1:31" s="14" customFormat="1" ht="15" hidden="1" x14ac:dyDescent="0.2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1"/>
      <c r="AD23" s="47"/>
    </row>
    <row r="24" spans="1:31" s="14" customFormat="1" ht="15.75" hidden="1" x14ac:dyDescent="0.2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>
        <v>181500</v>
      </c>
      <c r="X24" s="77"/>
      <c r="Y24" s="77"/>
      <c r="Z24" s="77"/>
      <c r="AA24" s="77"/>
      <c r="AB24" s="77"/>
      <c r="AC24" s="78">
        <f>SUM(K24:W24)</f>
        <v>977456.03210855601</v>
      </c>
      <c r="AD24" s="47"/>
    </row>
    <row r="25" spans="1:31" s="14" customFormat="1" ht="15.75" hidden="1" x14ac:dyDescent="0.2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8">
        <f>SUM(K25)</f>
        <v>1</v>
      </c>
      <c r="AD25" s="76"/>
    </row>
    <row r="26" spans="1:31" s="14" customFormat="1" ht="15" hidden="1" x14ac:dyDescent="0.2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8"/>
      <c r="AD26" s="47"/>
      <c r="AE26" s="47"/>
    </row>
    <row r="27" spans="1:31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8"/>
      <c r="AD27" s="47"/>
    </row>
    <row r="28" spans="1:31" s="14" customFormat="1" ht="15" hidden="1" x14ac:dyDescent="0.2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8"/>
      <c r="AD28" s="47"/>
    </row>
    <row r="29" spans="1:31" s="14" customFormat="1" ht="15" hidden="1" x14ac:dyDescent="0.2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8"/>
      <c r="AD29" s="47"/>
    </row>
    <row r="30" spans="1:31" s="14" customFormat="1" ht="15" hidden="1" x14ac:dyDescent="0.2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8"/>
      <c r="AD30" s="47"/>
    </row>
    <row r="31" spans="1:31" s="14" customFormat="1" ht="14.1" hidden="1" customHeight="1" x14ac:dyDescent="0.2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8"/>
      <c r="AD31" s="47"/>
    </row>
    <row r="32" spans="1:31" s="14" customFormat="1" ht="15.75" hidden="1" thickBot="1" x14ac:dyDescent="0.3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8"/>
      <c r="AD32" s="47"/>
    </row>
    <row r="33" spans="1:30" s="14" customFormat="1" ht="15" x14ac:dyDescent="0.2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8"/>
      <c r="AD33" s="47"/>
    </row>
    <row r="34" spans="1:30" s="14" customFormat="1" ht="15" x14ac:dyDescent="0.2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8"/>
      <c r="AD34" s="47"/>
    </row>
    <row r="35" spans="1:30" s="14" customFormat="1" ht="15" x14ac:dyDescent="0.2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78"/>
      <c r="AD35" s="47"/>
    </row>
    <row r="36" spans="1:30" s="14" customFormat="1" ht="16.5" hidden="1" x14ac:dyDescent="0.3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78">
        <f>Q36</f>
        <v>1283854</v>
      </c>
      <c r="AD36" s="47"/>
    </row>
    <row r="37" spans="1:30" s="14" customFormat="1" ht="16.5" hidden="1" x14ac:dyDescent="0.3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78">
        <f t="shared" ref="AC37:AC39" si="1">Q37</f>
        <v>1</v>
      </c>
      <c r="AD37" s="47"/>
    </row>
    <row r="38" spans="1:30" s="14" customFormat="1" ht="16.5" hidden="1" x14ac:dyDescent="0.3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78">
        <f t="shared" si="1"/>
        <v>110911</v>
      </c>
      <c r="AD38" s="47"/>
    </row>
    <row r="39" spans="1:30" s="14" customFormat="1" ht="16.5" hidden="1" x14ac:dyDescent="0.3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78">
        <f t="shared" si="1"/>
        <v>1</v>
      </c>
      <c r="AD39" s="47"/>
    </row>
    <row r="40" spans="1:30" s="14" customFormat="1" ht="16.5" hidden="1" x14ac:dyDescent="0.3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78">
        <f>SUM(H40:I40)</f>
        <v>9332.41</v>
      </c>
      <c r="AD40" s="47"/>
    </row>
    <row r="41" spans="1:30" s="14" customFormat="1" ht="16.5" hidden="1" x14ac:dyDescent="0.3">
      <c r="A41" s="70" t="s">
        <v>118</v>
      </c>
      <c r="B41" s="12" t="s">
        <v>46</v>
      </c>
      <c r="C41" s="85" t="s">
        <v>119</v>
      </c>
      <c r="D41" s="85" t="s">
        <v>120</v>
      </c>
      <c r="E41" s="65" t="s">
        <v>121</v>
      </c>
      <c r="F41" s="86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53"/>
      <c r="Y41" s="53"/>
      <c r="Z41" s="53"/>
      <c r="AA41" s="53"/>
      <c r="AB41" s="53"/>
      <c r="AC41" s="78">
        <f>T41</f>
        <v>12088.07</v>
      </c>
      <c r="AD41" s="47"/>
    </row>
    <row r="42" spans="1:30" s="14" customFormat="1" ht="15" hidden="1" x14ac:dyDescent="0.25">
      <c r="A42" s="70" t="s">
        <v>128</v>
      </c>
      <c r="B42" s="12" t="s">
        <v>46</v>
      </c>
      <c r="C42" s="87" t="s">
        <v>129</v>
      </c>
      <c r="D42" s="87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53"/>
      <c r="Y42" s="53"/>
      <c r="Z42" s="53"/>
      <c r="AA42" s="53"/>
      <c r="AB42" s="53"/>
      <c r="AC42" s="78">
        <f>V42</f>
        <v>25413.407323413827</v>
      </c>
      <c r="AD42" s="47"/>
    </row>
    <row r="43" spans="1:30" s="14" customFormat="1" ht="15" hidden="1" x14ac:dyDescent="0.25">
      <c r="A43" s="15" t="s">
        <v>132</v>
      </c>
      <c r="B43" s="12" t="s">
        <v>46</v>
      </c>
      <c r="C43" s="87" t="s">
        <v>129</v>
      </c>
      <c r="D43" s="87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53"/>
      <c r="Y43" s="53"/>
      <c r="Z43" s="53"/>
      <c r="AA43" s="53"/>
      <c r="AB43" s="53"/>
      <c r="AC43" s="78">
        <f>V43</f>
        <v>25413.407323413827</v>
      </c>
      <c r="AD43" s="47"/>
    </row>
    <row r="44" spans="1:30" s="14" customFormat="1" ht="15" x14ac:dyDescent="0.25">
      <c r="A44" s="15" t="s">
        <v>138</v>
      </c>
      <c r="B44" s="56" t="s">
        <v>46</v>
      </c>
      <c r="C44" s="52" t="s">
        <v>139</v>
      </c>
      <c r="D44" s="52" t="s">
        <v>140</v>
      </c>
      <c r="E44" s="52" t="s">
        <v>141</v>
      </c>
      <c r="F44" s="49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>182735-1</f>
        <v>182734</v>
      </c>
      <c r="Y44" s="53"/>
      <c r="Z44" s="53"/>
      <c r="AA44" s="53"/>
      <c r="AB44" s="53">
        <v>17124.75</v>
      </c>
      <c r="AC44" s="78">
        <f>SUM(X44:AB44)</f>
        <v>199858.75</v>
      </c>
      <c r="AD44" s="47"/>
    </row>
    <row r="45" spans="1:30" s="14" customFormat="1" ht="15" hidden="1" x14ac:dyDescent="0.25">
      <c r="A45" s="15" t="s">
        <v>138</v>
      </c>
      <c r="B45" s="12" t="s">
        <v>48</v>
      </c>
      <c r="C45" s="52" t="s">
        <v>139</v>
      </c>
      <c r="D45" s="52" t="s">
        <v>140</v>
      </c>
      <c r="E45" s="52" t="s">
        <v>141</v>
      </c>
      <c r="F45" s="49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>
        <v>1</v>
      </c>
      <c r="Y45" s="53"/>
      <c r="Z45" s="53"/>
      <c r="AA45" s="53"/>
      <c r="AB45" s="53"/>
      <c r="AC45" s="78">
        <f>X45</f>
        <v>1</v>
      </c>
      <c r="AD45" s="47"/>
    </row>
    <row r="46" spans="1:30" s="14" customFormat="1" ht="16.5" hidden="1" x14ac:dyDescent="0.25">
      <c r="A46" s="89" t="s">
        <v>145</v>
      </c>
      <c r="B46" s="56" t="s">
        <v>46</v>
      </c>
      <c r="C46" s="90" t="s">
        <v>146</v>
      </c>
      <c r="D46" s="90" t="s">
        <v>147</v>
      </c>
      <c r="E46" s="91" t="s">
        <v>148</v>
      </c>
      <c r="F46" s="10" t="s">
        <v>85</v>
      </c>
      <c r="G46" s="58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17219.18</v>
      </c>
      <c r="Z46" s="53"/>
      <c r="AA46" s="53"/>
      <c r="AB46" s="53"/>
      <c r="AC46" s="78">
        <f>Y46</f>
        <v>17219.18</v>
      </c>
      <c r="AD46" s="47"/>
    </row>
    <row r="47" spans="1:30" s="14" customFormat="1" ht="16.5" hidden="1" x14ac:dyDescent="0.25">
      <c r="A47" s="92" t="s">
        <v>149</v>
      </c>
      <c r="B47" s="56" t="s">
        <v>46</v>
      </c>
      <c r="C47" s="90" t="s">
        <v>150</v>
      </c>
      <c r="D47" s="90" t="s">
        <v>151</v>
      </c>
      <c r="E47" s="91" t="s">
        <v>152</v>
      </c>
      <c r="F47" s="10" t="s">
        <v>85</v>
      </c>
      <c r="G47" s="58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12914.39</v>
      </c>
      <c r="Z47" s="53"/>
      <c r="AA47" s="53"/>
      <c r="AB47" s="53"/>
      <c r="AC47" s="78">
        <f>Y47</f>
        <v>12914.39</v>
      </c>
      <c r="AD47" s="47"/>
    </row>
    <row r="48" spans="1:30" s="14" customFormat="1" ht="16.5" hidden="1" x14ac:dyDescent="0.3">
      <c r="A48" s="15" t="s">
        <v>155</v>
      </c>
      <c r="B48" s="56" t="s">
        <v>46</v>
      </c>
      <c r="C48" s="93" t="s">
        <v>156</v>
      </c>
      <c r="D48" s="94" t="s">
        <v>157</v>
      </c>
      <c r="E48" s="65" t="s">
        <v>158</v>
      </c>
      <c r="F48" s="10" t="s">
        <v>85</v>
      </c>
      <c r="G48" s="58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>
        <v>4375</v>
      </c>
      <c r="AA48" s="53"/>
      <c r="AB48" s="53"/>
      <c r="AC48" s="78">
        <f>Z48</f>
        <v>4375</v>
      </c>
      <c r="AD48" s="47"/>
    </row>
    <row r="49" spans="1:30" s="14" customFormat="1" ht="16.5" hidden="1" x14ac:dyDescent="0.25">
      <c r="A49" s="15" t="s">
        <v>161</v>
      </c>
      <c r="B49" s="56" t="s">
        <v>46</v>
      </c>
      <c r="C49" s="95" t="s">
        <v>162</v>
      </c>
      <c r="D49" s="95" t="s">
        <v>163</v>
      </c>
      <c r="E49" s="96" t="s">
        <v>164</v>
      </c>
      <c r="F49" s="10" t="s">
        <v>85</v>
      </c>
      <c r="G49" s="58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>
        <v>2761.34</v>
      </c>
      <c r="AB49" s="53"/>
      <c r="AC49" s="78">
        <f>AA49</f>
        <v>2761.34</v>
      </c>
      <c r="AD49" s="47"/>
    </row>
    <row r="50" spans="1:30" s="14" customFormat="1" ht="16.5" x14ac:dyDescent="0.3">
      <c r="A50" s="70"/>
      <c r="B50" s="12"/>
      <c r="C50" s="83"/>
      <c r="D50" s="83"/>
      <c r="E50" s="83"/>
      <c r="F50" s="84"/>
      <c r="G50" s="58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78"/>
      <c r="AD50" s="47"/>
    </row>
    <row r="51" spans="1:30" s="14" customFormat="1" ht="15" x14ac:dyDescent="0.25">
      <c r="A51" s="15"/>
      <c r="B51" s="12"/>
      <c r="C51" s="34"/>
      <c r="D51" s="34"/>
      <c r="E51" s="35"/>
      <c r="F51" s="33"/>
      <c r="G51" s="3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78"/>
      <c r="AD51" s="47"/>
    </row>
    <row r="52" spans="1:30" s="14" customFormat="1" ht="15" hidden="1" x14ac:dyDescent="0.25">
      <c r="A52" s="22" t="s">
        <v>7</v>
      </c>
      <c r="B52" s="12"/>
      <c r="C52" s="34"/>
      <c r="D52" s="34"/>
      <c r="E52" s="35"/>
      <c r="F52" s="33"/>
      <c r="G52" s="3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78"/>
      <c r="AD52" s="47"/>
    </row>
    <row r="53" spans="1:30" s="14" customFormat="1" ht="15" hidden="1" x14ac:dyDescent="0.25">
      <c r="A53" s="10" t="s">
        <v>65</v>
      </c>
      <c r="B53" s="12"/>
      <c r="C53" s="27"/>
      <c r="D53" s="34"/>
      <c r="E53" s="35"/>
      <c r="F53" s="33"/>
      <c r="G53" s="3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78"/>
      <c r="AD53" s="47"/>
    </row>
    <row r="54" spans="1:30" s="14" customFormat="1" ht="16.5" hidden="1" x14ac:dyDescent="0.3">
      <c r="A54" s="15" t="s">
        <v>66</v>
      </c>
      <c r="B54" s="12" t="s">
        <v>68</v>
      </c>
      <c r="C54" s="10" t="s">
        <v>69</v>
      </c>
      <c r="D54" s="10" t="s">
        <v>70</v>
      </c>
      <c r="E54" s="28" t="s">
        <v>71</v>
      </c>
      <c r="F54" s="31">
        <v>17.800999999999998</v>
      </c>
      <c r="G54" s="69" t="s">
        <v>72</v>
      </c>
      <c r="H54" s="53"/>
      <c r="I54" s="53"/>
      <c r="J54" s="53"/>
      <c r="K54" s="53"/>
      <c r="L54" s="53">
        <v>14100</v>
      </c>
      <c r="M54" s="53"/>
      <c r="N54" s="53"/>
      <c r="O54" s="53"/>
      <c r="P54" s="53"/>
      <c r="Q54" s="53"/>
      <c r="R54" s="53"/>
      <c r="S54" s="53"/>
      <c r="T54" s="53"/>
      <c r="U54" s="53">
        <v>-14100</v>
      </c>
      <c r="V54" s="53"/>
      <c r="W54" s="53"/>
      <c r="X54" s="53"/>
      <c r="Y54" s="53"/>
      <c r="Z54" s="53"/>
      <c r="AA54" s="53"/>
      <c r="AB54" s="53"/>
      <c r="AC54" s="78">
        <f>L54+U54</f>
        <v>0</v>
      </c>
      <c r="AD54" s="47"/>
    </row>
    <row r="55" spans="1:30" s="14" customFormat="1" ht="16.5" hidden="1" x14ac:dyDescent="0.3">
      <c r="A55" s="39" t="s">
        <v>76</v>
      </c>
      <c r="B55" s="12" t="s">
        <v>77</v>
      </c>
      <c r="C55" s="10" t="s">
        <v>69</v>
      </c>
      <c r="D55" s="10" t="s">
        <v>70</v>
      </c>
      <c r="E55" s="28" t="s">
        <v>71</v>
      </c>
      <c r="F55" s="31">
        <v>17.800999999999998</v>
      </c>
      <c r="G55" s="69" t="s">
        <v>72</v>
      </c>
      <c r="H55" s="53"/>
      <c r="I55" s="53"/>
      <c r="J55" s="53"/>
      <c r="K55" s="53"/>
      <c r="L55" s="53"/>
      <c r="M55" s="53">
        <v>49710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78">
        <f>SUM(M55)</f>
        <v>49710</v>
      </c>
      <c r="AD55" s="47"/>
    </row>
    <row r="56" spans="1:30" s="14" customFormat="1" ht="15" hidden="1" x14ac:dyDescent="0.25">
      <c r="A56" s="22" t="s">
        <v>7</v>
      </c>
      <c r="B56" s="12"/>
      <c r="C56" s="27"/>
      <c r="D56" s="34"/>
      <c r="E56" s="34"/>
      <c r="F56" s="33"/>
      <c r="G56" s="3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78"/>
      <c r="AD56" s="47"/>
    </row>
    <row r="57" spans="1:30" s="14" customFormat="1" ht="15" hidden="1" x14ac:dyDescent="0.25">
      <c r="A57" s="10" t="s">
        <v>24</v>
      </c>
      <c r="B57" s="12"/>
      <c r="C57" s="27"/>
      <c r="D57" s="34"/>
      <c r="E57" s="34"/>
      <c r="F57" s="33"/>
      <c r="G57" s="3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78"/>
      <c r="AD57" s="47"/>
    </row>
    <row r="58" spans="1:30" s="14" customFormat="1" ht="16.5" hidden="1" x14ac:dyDescent="0.3">
      <c r="A58" s="29"/>
      <c r="B58" s="12"/>
      <c r="C58" s="10"/>
      <c r="D58" s="52"/>
      <c r="E58" s="52"/>
      <c r="F58" s="10"/>
      <c r="G58" s="69" t="s">
        <v>25</v>
      </c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78"/>
      <c r="AD58" s="47"/>
    </row>
    <row r="59" spans="1:30" s="14" customFormat="1" ht="16.5" hidden="1" x14ac:dyDescent="0.3">
      <c r="A59" s="29" t="s">
        <v>26</v>
      </c>
      <c r="B59" s="12" t="s">
        <v>30</v>
      </c>
      <c r="C59" s="10" t="s">
        <v>27</v>
      </c>
      <c r="D59" s="52" t="s">
        <v>28</v>
      </c>
      <c r="E59" s="52" t="s">
        <v>29</v>
      </c>
      <c r="F59" s="10">
        <v>17.245000000000001</v>
      </c>
      <c r="G59" s="69" t="s">
        <v>25</v>
      </c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78"/>
      <c r="AD59" s="47"/>
    </row>
    <row r="60" spans="1:30" s="14" customFormat="1" ht="15" hidden="1" x14ac:dyDescent="0.25">
      <c r="A60" s="29"/>
      <c r="B60" s="12"/>
      <c r="C60" s="10"/>
      <c r="D60" s="10"/>
      <c r="E60" s="10"/>
      <c r="F60" s="10"/>
      <c r="G60" s="4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78"/>
      <c r="AD60" s="47"/>
    </row>
    <row r="61" spans="1:30" s="14" customFormat="1" ht="15" hidden="1" x14ac:dyDescent="0.25">
      <c r="A61" s="39"/>
      <c r="B61" s="12"/>
      <c r="C61" s="10"/>
      <c r="D61" s="10"/>
      <c r="E61" s="10"/>
      <c r="F61" s="10"/>
      <c r="G61" s="4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78"/>
      <c r="AD61" s="47"/>
    </row>
    <row r="62" spans="1:30" s="14" customFormat="1" ht="15" hidden="1" x14ac:dyDescent="0.25">
      <c r="A62" s="10" t="s">
        <v>7</v>
      </c>
      <c r="B62" s="12"/>
      <c r="C62" s="10"/>
      <c r="D62" s="10"/>
      <c r="E62" s="10"/>
      <c r="F62" s="10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78"/>
      <c r="AD62" s="47"/>
    </row>
    <row r="63" spans="1:30" s="14" customFormat="1" ht="15" hidden="1" x14ac:dyDescent="0.25">
      <c r="A63" s="10" t="s">
        <v>86</v>
      </c>
      <c r="B63" s="12"/>
      <c r="C63" s="10"/>
      <c r="D63" s="10"/>
      <c r="E63" s="10"/>
      <c r="F63" s="10"/>
      <c r="G63" s="4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78"/>
      <c r="AD63" s="47"/>
    </row>
    <row r="64" spans="1:30" s="14" customFormat="1" ht="15" hidden="1" x14ac:dyDescent="0.25">
      <c r="A64" s="79" t="s">
        <v>81</v>
      </c>
      <c r="B64" s="12" t="s">
        <v>46</v>
      </c>
      <c r="C64" s="80" t="s">
        <v>82</v>
      </c>
      <c r="D64" s="66" t="s">
        <v>83</v>
      </c>
      <c r="E64" s="81" t="s">
        <v>84</v>
      </c>
      <c r="F64" s="10" t="s">
        <v>85</v>
      </c>
      <c r="G64" s="49"/>
      <c r="H64" s="53"/>
      <c r="I64" s="53"/>
      <c r="J64" s="53"/>
      <c r="K64" s="53"/>
      <c r="L64" s="53"/>
      <c r="M64" s="53"/>
      <c r="N64" s="53">
        <v>95000</v>
      </c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78">
        <f>SUM(N64)</f>
        <v>95000</v>
      </c>
      <c r="AD64" s="47"/>
    </row>
    <row r="65" spans="1:30" s="14" customFormat="1" ht="15.75" hidden="1" thickBot="1" x14ac:dyDescent="0.3">
      <c r="A65" s="32" t="s">
        <v>94</v>
      </c>
      <c r="B65" s="54" t="s">
        <v>46</v>
      </c>
      <c r="C65" s="67" t="s">
        <v>95</v>
      </c>
      <c r="D65" s="66" t="s">
        <v>96</v>
      </c>
      <c r="E65" s="66" t="s">
        <v>97</v>
      </c>
      <c r="F65" s="12" t="s">
        <v>85</v>
      </c>
      <c r="G65" s="49"/>
      <c r="H65" s="53"/>
      <c r="I65" s="53"/>
      <c r="J65" s="53"/>
      <c r="K65" s="53"/>
      <c r="L65" s="53"/>
      <c r="M65" s="53"/>
      <c r="N65" s="53"/>
      <c r="O65" s="53"/>
      <c r="P65" s="53">
        <v>560841</v>
      </c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78">
        <f>P65</f>
        <v>560841</v>
      </c>
      <c r="AD65" s="47"/>
    </row>
    <row r="66" spans="1:30" s="14" customFormat="1" ht="15.75" hidden="1" thickTop="1" x14ac:dyDescent="0.25">
      <c r="A66" s="39"/>
      <c r="B66" s="12"/>
      <c r="C66" s="10"/>
      <c r="D66" s="10"/>
      <c r="E66" s="10"/>
      <c r="F66" s="10"/>
      <c r="G66" s="4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78"/>
      <c r="AD66" s="47"/>
    </row>
    <row r="67" spans="1:30" s="14" customFormat="1" ht="15.75" thickBot="1" x14ac:dyDescent="0.3">
      <c r="A67" s="48"/>
      <c r="B67" s="48"/>
      <c r="C67" s="48"/>
      <c r="D67" s="49"/>
      <c r="E67" s="49"/>
      <c r="F67" s="49"/>
      <c r="G67" s="49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78"/>
      <c r="AD67" s="47"/>
    </row>
    <row r="68" spans="1:30" s="9" customFormat="1" ht="17.25" thickBot="1" x14ac:dyDescent="0.35">
      <c r="A68" s="40" t="s">
        <v>0</v>
      </c>
      <c r="B68" s="41"/>
      <c r="C68" s="42"/>
      <c r="D68" s="42"/>
      <c r="E68" s="42"/>
      <c r="F68" s="42"/>
      <c r="G68" s="42"/>
      <c r="H68" s="59">
        <f>SUM(H6:H67)</f>
        <v>9332.41</v>
      </c>
      <c r="I68" s="59">
        <f>SUM(I8:I67)</f>
        <v>1213068</v>
      </c>
      <c r="J68" s="59">
        <f>SUM(J12:J22)</f>
        <v>245610</v>
      </c>
      <c r="K68" s="59">
        <f>SUM(K23:K29)</f>
        <v>795957.03210855601</v>
      </c>
      <c r="L68" s="59">
        <f>SUM(L52:L54)</f>
        <v>14100</v>
      </c>
      <c r="M68" s="59">
        <f>SUM(M55)</f>
        <v>49710</v>
      </c>
      <c r="N68" s="59">
        <f>SUM(N62:N66)</f>
        <v>95000</v>
      </c>
      <c r="O68" s="59">
        <f>SUM(O7:O11)</f>
        <v>216841</v>
      </c>
      <c r="P68" s="59">
        <f>SUM(P63:P66)</f>
        <v>560841</v>
      </c>
      <c r="Q68" s="59">
        <f>SUM(Q35:Q39)</f>
        <v>1394767</v>
      </c>
      <c r="R68" s="59">
        <f>SUM(R7:R17)</f>
        <v>1778982</v>
      </c>
      <c r="S68" s="59">
        <f>SUM(S7:S19)</f>
        <v>9205</v>
      </c>
      <c r="T68" s="59">
        <f>SUM(T41:T50)</f>
        <v>12088.07</v>
      </c>
      <c r="U68" s="59">
        <f>SUM(U54:U66)</f>
        <v>-14100</v>
      </c>
      <c r="V68" s="59">
        <f>SUM(V34:V51)+0.01</f>
        <v>50826.824646827656</v>
      </c>
      <c r="W68" s="88">
        <f>SUM(W23:W67)</f>
        <v>181500</v>
      </c>
      <c r="X68" s="59">
        <f>SUM(X35:X50)</f>
        <v>182735</v>
      </c>
      <c r="Y68" s="59">
        <f>SUM(Y35:Y67)</f>
        <v>30133.57</v>
      </c>
      <c r="Z68" s="59">
        <f>SUM(Z48:Z50)</f>
        <v>4375</v>
      </c>
      <c r="AA68" s="59">
        <f>SUM(AA35:AA51)</f>
        <v>2761.34</v>
      </c>
      <c r="AB68" s="59">
        <f>SUM(AB34:AB50)</f>
        <v>17124.75</v>
      </c>
      <c r="AC68" s="59"/>
      <c r="AD68" s="18"/>
    </row>
    <row r="69" spans="1:30" s="9" customFormat="1" ht="16.5" x14ac:dyDescent="0.3">
      <c r="A69" s="16"/>
      <c r="B69" s="16"/>
      <c r="C69" s="17"/>
      <c r="D69" s="17"/>
      <c r="E69" s="17"/>
      <c r="F69" s="17"/>
      <c r="G69" s="17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9"/>
      <c r="AD69" s="19"/>
    </row>
    <row r="70" spans="1:30" s="9" customFormat="1" ht="16.5" x14ac:dyDescent="0.3">
      <c r="A70" s="14" t="s">
        <v>8</v>
      </c>
      <c r="C70" s="26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30" s="9" customFormat="1" ht="16.5" hidden="1" x14ac:dyDescent="0.3">
      <c r="A71" s="14" t="s">
        <v>42</v>
      </c>
      <c r="C71" s="26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30" s="9" customFormat="1" ht="16.5" hidden="1" x14ac:dyDescent="0.3">
      <c r="A72" s="16" t="s">
        <v>43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30" ht="15" hidden="1" x14ac:dyDescent="0.25">
      <c r="A73" s="14" t="s">
        <v>49</v>
      </c>
    </row>
    <row r="74" spans="1:30" ht="15" hidden="1" x14ac:dyDescent="0.25">
      <c r="A74" s="16" t="s">
        <v>50</v>
      </c>
    </row>
    <row r="75" spans="1:30" ht="15" hidden="1" x14ac:dyDescent="0.25">
      <c r="A75" s="14" t="s">
        <v>54</v>
      </c>
    </row>
    <row r="76" spans="1:30" ht="15" hidden="1" x14ac:dyDescent="0.25">
      <c r="A76" s="16" t="s">
        <v>55</v>
      </c>
    </row>
    <row r="77" spans="1:30" ht="15" hidden="1" x14ac:dyDescent="0.25">
      <c r="A77" s="14" t="s">
        <v>63</v>
      </c>
    </row>
    <row r="78" spans="1:30" ht="15" hidden="1" x14ac:dyDescent="0.25">
      <c r="A78" s="16" t="s">
        <v>64</v>
      </c>
    </row>
    <row r="79" spans="1:30" ht="15" hidden="1" x14ac:dyDescent="0.25">
      <c r="A79" s="14" t="s">
        <v>73</v>
      </c>
    </row>
    <row r="80" spans="1:30" ht="15" hidden="1" x14ac:dyDescent="0.25">
      <c r="A80" s="16" t="s">
        <v>74</v>
      </c>
    </row>
    <row r="81" spans="1:1" ht="15" hidden="1" x14ac:dyDescent="0.25">
      <c r="A81" s="14" t="s">
        <v>79</v>
      </c>
    </row>
    <row r="82" spans="1:1" ht="15" hidden="1" x14ac:dyDescent="0.25">
      <c r="A82" s="16" t="s">
        <v>78</v>
      </c>
    </row>
    <row r="83" spans="1:1" ht="15" hidden="1" x14ac:dyDescent="0.25">
      <c r="A83" s="14" t="s">
        <v>88</v>
      </c>
    </row>
    <row r="84" spans="1:1" ht="15" hidden="1" x14ac:dyDescent="0.25">
      <c r="A84" s="14" t="s">
        <v>87</v>
      </c>
    </row>
    <row r="85" spans="1:1" ht="15" hidden="1" x14ac:dyDescent="0.25">
      <c r="A85" s="14" t="s">
        <v>90</v>
      </c>
    </row>
    <row r="86" spans="1:1" ht="15" hidden="1" x14ac:dyDescent="0.25">
      <c r="A86" s="16" t="s">
        <v>89</v>
      </c>
    </row>
    <row r="87" spans="1:1" ht="15" hidden="1" x14ac:dyDescent="0.25">
      <c r="A87" s="14" t="s">
        <v>98</v>
      </c>
    </row>
    <row r="88" spans="1:1" ht="15" hidden="1" x14ac:dyDescent="0.25">
      <c r="A88" s="16" t="s">
        <v>99</v>
      </c>
    </row>
    <row r="89" spans="1:1" ht="15" hidden="1" x14ac:dyDescent="0.25">
      <c r="A89" s="14" t="s">
        <v>101</v>
      </c>
    </row>
    <row r="90" spans="1:1" ht="15" hidden="1" x14ac:dyDescent="0.25">
      <c r="A90" s="16" t="s">
        <v>102</v>
      </c>
    </row>
    <row r="91" spans="1:1" ht="15" hidden="1" x14ac:dyDescent="0.25">
      <c r="A91" s="14" t="s">
        <v>107</v>
      </c>
    </row>
    <row r="92" spans="1:1" ht="15" hidden="1" x14ac:dyDescent="0.25">
      <c r="A92" s="16" t="s">
        <v>108</v>
      </c>
    </row>
    <row r="93" spans="1:1" ht="15" hidden="1" x14ac:dyDescent="0.25">
      <c r="A93" s="14" t="s">
        <v>115</v>
      </c>
    </row>
    <row r="94" spans="1:1" ht="15" hidden="1" x14ac:dyDescent="0.25">
      <c r="A94" s="16" t="s">
        <v>114</v>
      </c>
    </row>
    <row r="95" spans="1:1" ht="15" hidden="1" x14ac:dyDescent="0.25">
      <c r="A95" s="14" t="s">
        <v>117</v>
      </c>
    </row>
    <row r="96" spans="1:1" ht="15" hidden="1" x14ac:dyDescent="0.25">
      <c r="A96" s="16" t="s">
        <v>116</v>
      </c>
    </row>
    <row r="97" spans="1:1" ht="15" hidden="1" x14ac:dyDescent="0.25">
      <c r="A97" s="14" t="s">
        <v>125</v>
      </c>
    </row>
    <row r="98" spans="1:1" ht="15" hidden="1" x14ac:dyDescent="0.25">
      <c r="A98" s="16" t="s">
        <v>124</v>
      </c>
    </row>
    <row r="99" spans="1:1" ht="15" hidden="1" x14ac:dyDescent="0.25">
      <c r="A99" s="14" t="s">
        <v>127</v>
      </c>
    </row>
    <row r="100" spans="1:1" ht="15" hidden="1" x14ac:dyDescent="0.25">
      <c r="A100" s="16" t="s">
        <v>126</v>
      </c>
    </row>
    <row r="101" spans="1:1" ht="15" hidden="1" x14ac:dyDescent="0.25">
      <c r="A101" s="14" t="s">
        <v>136</v>
      </c>
    </row>
    <row r="102" spans="1:1" ht="15" hidden="1" x14ac:dyDescent="0.25">
      <c r="A102" s="16" t="s">
        <v>135</v>
      </c>
    </row>
    <row r="103" spans="1:1" ht="15" hidden="1" x14ac:dyDescent="0.25">
      <c r="A103" s="14" t="s">
        <v>143</v>
      </c>
    </row>
    <row r="104" spans="1:1" ht="15" hidden="1" x14ac:dyDescent="0.25">
      <c r="A104" s="16" t="s">
        <v>142</v>
      </c>
    </row>
    <row r="105" spans="1:1" ht="15" hidden="1" x14ac:dyDescent="0.25">
      <c r="A105" s="14" t="s">
        <v>153</v>
      </c>
    </row>
    <row r="106" spans="1:1" ht="15" hidden="1" x14ac:dyDescent="0.25">
      <c r="A106" s="16" t="s">
        <v>116</v>
      </c>
    </row>
    <row r="107" spans="1:1" ht="15" hidden="1" x14ac:dyDescent="0.25">
      <c r="A107" s="14" t="s">
        <v>159</v>
      </c>
    </row>
    <row r="108" spans="1:1" ht="15" hidden="1" x14ac:dyDescent="0.25">
      <c r="A108" s="16" t="s">
        <v>116</v>
      </c>
    </row>
    <row r="109" spans="1:1" ht="15" hidden="1" x14ac:dyDescent="0.25">
      <c r="A109" s="14" t="s">
        <v>165</v>
      </c>
    </row>
    <row r="110" spans="1:1" ht="15" hidden="1" x14ac:dyDescent="0.25">
      <c r="A110" s="16" t="s">
        <v>116</v>
      </c>
    </row>
    <row r="111" spans="1:1" ht="15" x14ac:dyDescent="0.25">
      <c r="A111" s="14" t="s">
        <v>168</v>
      </c>
    </row>
    <row r="112" spans="1:1" ht="15" x14ac:dyDescent="0.25">
      <c r="A112" s="16" t="s">
        <v>167</v>
      </c>
    </row>
    <row r="118" spans="1:1" ht="16.5" x14ac:dyDescent="0.3">
      <c r="A118" s="9" t="s">
        <v>31</v>
      </c>
    </row>
    <row r="119" spans="1:1" ht="16.5" x14ac:dyDescent="0.3">
      <c r="A119" s="9" t="s">
        <v>34</v>
      </c>
    </row>
    <row r="120" spans="1:1" ht="16.5" x14ac:dyDescent="0.3">
      <c r="A120" s="9" t="s">
        <v>32</v>
      </c>
    </row>
    <row r="121" spans="1:1" ht="16.5" x14ac:dyDescent="0.3">
      <c r="A121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2024-04-01T16:08:31Z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