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04B9F2B-FF91-491D-8D56-ABFDB1AA887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METRO N REB" sheetId="2" r:id="rId1"/>
  </sheets>
  <definedNames>
    <definedName name="_xlnm.Print_Area" localSheetId="0">'METRO N REB'!$A$1:$F$72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0" i="2" l="1"/>
  <c r="AD70" i="2"/>
  <c r="AC70" i="2"/>
  <c r="AB70" i="2"/>
  <c r="AE49" i="2"/>
  <c r="AA70" i="2"/>
  <c r="Z70" i="2"/>
  <c r="AE48" i="2"/>
  <c r="AE47" i="2"/>
  <c r="AE46" i="2"/>
  <c r="Y70" i="2"/>
  <c r="X44" i="2"/>
  <c r="X70" i="2" s="1"/>
  <c r="AE45" i="2"/>
  <c r="W70" i="2"/>
  <c r="V70" i="2"/>
  <c r="AE43" i="2"/>
  <c r="AE42" i="2"/>
  <c r="U70" i="2"/>
  <c r="AE56" i="2"/>
  <c r="AE41" i="2"/>
  <c r="T70" i="2"/>
  <c r="AE18" i="2"/>
  <c r="S70" i="2"/>
  <c r="R16" i="2"/>
  <c r="AE16" i="2" s="1"/>
  <c r="AE15" i="2"/>
  <c r="AE17" i="2"/>
  <c r="AE19" i="2"/>
  <c r="R14" i="2"/>
  <c r="AE14" i="2" s="1"/>
  <c r="Q36" i="2"/>
  <c r="AE36" i="2" s="1"/>
  <c r="Q38" i="2"/>
  <c r="AE38" i="2" s="1"/>
  <c r="AE37" i="2"/>
  <c r="AE39" i="2"/>
  <c r="AE67" i="2"/>
  <c r="P70" i="2"/>
  <c r="AE11" i="2"/>
  <c r="O10" i="2"/>
  <c r="O70" i="2" s="1"/>
  <c r="N70" i="2"/>
  <c r="AE66" i="2"/>
  <c r="AE44" i="2" l="1"/>
  <c r="R70" i="2"/>
  <c r="Q70" i="2"/>
  <c r="AE10" i="2"/>
  <c r="AE57" i="2"/>
  <c r="M70" i="2"/>
  <c r="L70" i="2"/>
  <c r="AE25" i="2"/>
  <c r="K24" i="2"/>
  <c r="AE24" i="2" s="1"/>
  <c r="J12" i="2"/>
  <c r="AE12" i="2" s="1"/>
  <c r="AE13" i="2"/>
  <c r="AE9" i="2"/>
  <c r="I8" i="2"/>
  <c r="AE8" i="2" s="1"/>
  <c r="AE40" i="2"/>
  <c r="H70" i="2"/>
  <c r="K70" i="2" l="1"/>
  <c r="J70" i="2"/>
  <c r="I70" i="2"/>
</calcChain>
</file>

<file path=xl/sharedStrings.xml><?xml version="1.0" encoding="utf-8"?>
<sst xmlns="http://schemas.openxmlformats.org/spreadsheetml/2006/main" count="284" uniqueCount="177">
  <si>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</si>
  <si>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</si>
  <si>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</si>
  <si>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</si>
  <si>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</si>
  <si>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</si>
  <si>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</si>
  <si>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</si>
  <si>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</si>
  <si>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</si>
  <si>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</si>
  <si>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</si>
  <si>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</si>
  <si>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</si>
  <si>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</si>
  <si>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</si>
  <si>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</si>
  <si>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</si>
  <si>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</si>
  <si>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</si>
  <si>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</si>
  <si>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</si>
  <si>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</si>
  <si>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</si>
  <si>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</si>
  <si>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</si>
  <si>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</si>
  <si>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</si>
  <si>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</si>
  <si>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</si>
  <si>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</si>
  <si>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</si>
  <si>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</si>
  <si>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</si>
  <si>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</si>
  <si>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</si>
  <si>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</si>
  <si>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</si>
  <si>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</si>
  <si>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</si>
  <si>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</si>
  <si>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</si>
  <si>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</si>
  <si>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</si>
  <si>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</si>
  <si>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</si>
  <si>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</si>
  <si>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</si>
  <si>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</si>
  <si>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</si>
  <si>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</si>
  <si>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</si>
  <si>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</si>
  <si>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</si>
  <si>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</si>
  <si>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</si>
  <si>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</si>
  <si>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</si>
  <si>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</si>
  <si>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</si>
  <si>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</si>
  <si>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</si>
  <si>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</si>
  <si>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</si>
  <si>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</si>
  <si>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</si>
  <si>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</si>
  <si>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</si>
  <si>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</si>
  <si>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</si>
  <si>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</si>
  <si>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</si>
  <si>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</si>
  <si>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</si>
  <si>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</si>
  <si>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</si>
  <si>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</si>
  <si>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</si>
  <si>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</si>
  <si>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</si>
  <si>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</si>
  <si>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</si>
  <si>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</si>
  <si>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</si>
  <si>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</si>
  <si>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</si>
  <si>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</si>
  <si>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</si>
  <si>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</si>
  <si>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</si>
  <si>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</si>
  <si>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</si>
  <si>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</si>
  <si>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</si>
  <si>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</si>
  <si>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</si>
  <si>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</si>
  <si>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</si>
  <si>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</si>
  <si>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</si>
  <si>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</si>
  <si>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</si>
  <si>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</si>
  <si>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</si>
  <si>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</si>
  <si>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</si>
  <si>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</si>
  <si>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</si>
  <si>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</si>
  <si>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</si>
  <si>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</si>
  <si>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</si>
  <si>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</si>
  <si>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</si>
  <si>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</si>
  <si>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</si>
  <si>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</si>
  <si>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</si>
  <si>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</si>
  <si>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</si>
  <si>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</si>
  <si>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</si>
  <si>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</si>
  <si>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</si>
  <si>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</si>
  <si>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</si>
  <si>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</si>
  <si>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</si>
  <si>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</si>
  <si>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</si>
  <si>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</si>
  <si>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</si>
  <si>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</si>
  <si>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</si>
  <si>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</si>
  <si>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</si>
  <si>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</si>
  <si>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</si>
  <si>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</si>
  <si>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</si>
  <si>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</si>
  <si>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</si>
  <si>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</si>
  <si>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</si>
  <si>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</si>
  <si>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</si>
  <si>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</si>
  <si>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</si>
  <si>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</si>
  <si>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</si>
  <si>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</si>
  <si>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</si>
  <si>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</si>
  <si>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</si>
  <si>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</si>
  <si>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</si>
  <si>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</si>
  <si>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</si>
  <si>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</si>
  <si>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</si>
  <si>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</si>
  <si>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</si>
  <si>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</si>
  <si>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</si>
  <si>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</si>
  <si>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</si>
  <si>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</si>
  <si>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</si>
  <si>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</si>
  <si>
    <t>BUDGET #21 FY24  APRIL 1, 2024</t>
  </si>
  <si>
    <t>BUDGET #21 FY24</t>
  </si>
  <si>
    <t>BUDGET #22 FY24</t>
  </si>
  <si>
    <t>OPERATION ABLE</t>
  </si>
  <si>
    <t>DCSSCSEP24</t>
  </si>
  <si>
    <t>7003-0006</t>
  </si>
  <si>
    <t>K246</t>
  </si>
  <si>
    <t>BUDGET #22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</si>
</sst>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topLeftCell="A3" zoomScale="120" zoomScaleNormal="120" workbookViewId="0">
      <selection activeCell="C50" sqref="C50"/>
    </sheetView>
  </sheetViews>
  <sheetFormatPr defaultColWidth="9.140625" defaultRowHeight="13.5" x14ac:dyDescent="0.25"/>
  <cols>
    <col min="1" max="1" width="82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29" width="13.85546875" style="2" hidden="1" customWidth="1"/>
    <col min="30" max="30" width="13.85546875" style="2" customWidth="1"/>
    <col min="31" max="31" width="13.85546875" style="3" hidden="1" customWidth="1"/>
    <col min="32" max="32" width="16.140625" style="3" customWidth="1"/>
    <col min="33" max="33" width="14" style="3" bestFit="1" customWidth="1"/>
    <col min="34" max="16384" width="9.140625" style="3"/>
  </cols>
  <sheetData>
    <row r="1" spans="1:33" ht="20.25" x14ac:dyDescent="0.3">
      <c r="A1" s="3" t="s">
        <v>10</v>
      </c>
      <c r="B1" s="92" t="s">
        <v>9</v>
      </c>
      <c r="C1" s="93"/>
      <c r="D1" s="93"/>
      <c r="E1" s="93"/>
      <c r="F1" s="93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20.25" x14ac:dyDescent="0.3">
      <c r="A2" s="30"/>
      <c r="B2" s="6"/>
      <c r="C2" s="6"/>
      <c r="D2" s="6"/>
      <c r="E2" s="7"/>
      <c r="F2" s="7"/>
      <c r="G2" s="7"/>
      <c r="AE2" s="2"/>
      <c r="AF2" s="2"/>
    </row>
    <row r="3" spans="1:33" ht="20.25" x14ac:dyDescent="0.3">
      <c r="A3" s="4" t="s">
        <v>12</v>
      </c>
      <c r="B3" s="50"/>
      <c r="C3" s="1"/>
      <c r="AE3" s="2"/>
      <c r="AF3" s="2"/>
    </row>
    <row r="4" spans="1:33" ht="21" thickBot="1" x14ac:dyDescent="0.35">
      <c r="A4" s="4"/>
      <c r="B4" s="5"/>
      <c r="C4" s="1"/>
    </row>
    <row r="5" spans="1:33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61" t="s">
        <v>170</v>
      </c>
      <c r="AD5" s="61" t="s">
        <v>171</v>
      </c>
      <c r="AE5" s="8" t="s">
        <v>6</v>
      </c>
      <c r="AF5" s="74"/>
    </row>
    <row r="6" spans="1:33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23"/>
      <c r="AF6" s="47"/>
    </row>
    <row r="7" spans="1:33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47"/>
    </row>
    <row r="8" spans="1:33" s="14" customFormat="1" ht="16.5" hidden="1" x14ac:dyDescent="0.3">
      <c r="A8" s="63" t="s">
        <v>45</v>
      </c>
      <c r="B8" s="54" t="s">
        <v>46</v>
      </c>
      <c r="C8" s="73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11">
        <f>SUM(I8)</f>
        <v>1213067</v>
      </c>
      <c r="AF8" s="47"/>
    </row>
    <row r="9" spans="1:33" s="14" customFormat="1" ht="16.5" hidden="1" x14ac:dyDescent="0.3">
      <c r="A9" s="63" t="s">
        <v>45</v>
      </c>
      <c r="B9" s="12" t="s">
        <v>48</v>
      </c>
      <c r="C9" s="73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11">
        <f>SUM(I9)</f>
        <v>1</v>
      </c>
      <c r="AF9" s="47"/>
    </row>
    <row r="10" spans="1:33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11">
        <f>SUM(O10)</f>
        <v>216840</v>
      </c>
      <c r="AF10" s="47"/>
    </row>
    <row r="11" spans="1:33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11">
        <f>O11</f>
        <v>1</v>
      </c>
      <c r="AF11" s="47"/>
    </row>
    <row r="12" spans="1:33" s="14" customFormat="1" ht="16.5" hidden="1" x14ac:dyDescent="0.3">
      <c r="A12" s="15" t="s">
        <v>52</v>
      </c>
      <c r="B12" s="54" t="s">
        <v>46</v>
      </c>
      <c r="C12" s="73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11">
        <f>SUM(J12)</f>
        <v>245609</v>
      </c>
      <c r="AF12" s="47"/>
    </row>
    <row r="13" spans="1:33" s="14" customFormat="1" ht="16.5" hidden="1" x14ac:dyDescent="0.3">
      <c r="A13" s="15" t="s">
        <v>52</v>
      </c>
      <c r="B13" s="12" t="s">
        <v>48</v>
      </c>
      <c r="C13" s="73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11">
        <f>SUM(J13)</f>
        <v>1</v>
      </c>
      <c r="AF13" s="47"/>
      <c r="AG13" s="47"/>
    </row>
    <row r="14" spans="1:33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1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11">
        <f>SUM(R14)</f>
        <v>885696</v>
      </c>
      <c r="AF14" s="47"/>
      <c r="AG14" s="47"/>
    </row>
    <row r="15" spans="1:33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1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1">
        <f t="shared" ref="AE15:AE19" si="0">SUM(R15)</f>
        <v>1</v>
      </c>
      <c r="AF15" s="47"/>
      <c r="AG15" s="47"/>
    </row>
    <row r="16" spans="1:33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1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1">
        <f t="shared" si="0"/>
        <v>893284</v>
      </c>
      <c r="AF16" s="47"/>
      <c r="AG16" s="47"/>
    </row>
    <row r="17" spans="1:33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1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11">
        <f t="shared" si="0"/>
        <v>1</v>
      </c>
      <c r="AF17" s="47"/>
    </row>
    <row r="18" spans="1:33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1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11">
        <f>S18</f>
        <v>9205</v>
      </c>
      <c r="AF18" s="47"/>
    </row>
    <row r="19" spans="1:33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11">
        <f t="shared" si="0"/>
        <v>0</v>
      </c>
      <c r="AF19" s="47"/>
    </row>
    <row r="20" spans="1:33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11"/>
      <c r="AF20" s="47"/>
    </row>
    <row r="21" spans="1:33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11"/>
      <c r="AF21" s="47"/>
    </row>
    <row r="22" spans="1:33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1"/>
      <c r="AF22" s="47"/>
    </row>
    <row r="23" spans="1:33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1"/>
      <c r="AF23" s="47"/>
    </row>
    <row r="24" spans="1:33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2" t="s">
        <v>37</v>
      </c>
      <c r="H24" s="13"/>
      <c r="I24" s="13"/>
      <c r="J24" s="13"/>
      <c r="K24" s="76">
        <f>795957.032108556-1</f>
        <v>795956.03210855601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>
        <v>181500</v>
      </c>
      <c r="X24" s="76"/>
      <c r="Y24" s="76"/>
      <c r="Z24" s="76"/>
      <c r="AA24" s="76"/>
      <c r="AB24" s="76"/>
      <c r="AC24" s="76">
        <v>61794.593002717389</v>
      </c>
      <c r="AD24" s="76"/>
      <c r="AE24" s="77">
        <f>SUM(K24:AC24)</f>
        <v>1039250.6251112734</v>
      </c>
      <c r="AF24" s="47"/>
    </row>
    <row r="25" spans="1:33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2" t="s">
        <v>37</v>
      </c>
      <c r="H25" s="13"/>
      <c r="I25" s="13"/>
      <c r="J25" s="13"/>
      <c r="K25" s="76">
        <v>1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>
        <f>SUM(K25)</f>
        <v>1</v>
      </c>
      <c r="AF25" s="75"/>
    </row>
    <row r="26" spans="1:33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47"/>
      <c r="AG26" s="47"/>
    </row>
    <row r="27" spans="1:33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47"/>
    </row>
    <row r="28" spans="1:33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47"/>
    </row>
    <row r="29" spans="1:33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47"/>
    </row>
    <row r="30" spans="1:33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47"/>
    </row>
    <row r="31" spans="1:33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47"/>
    </row>
    <row r="32" spans="1:33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47"/>
    </row>
    <row r="33" spans="1:32" s="14" customFormat="1" ht="15.75" hidden="1" thickTop="1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47"/>
    </row>
    <row r="34" spans="1:32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47"/>
    </row>
    <row r="35" spans="1:32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77"/>
      <c r="AF35" s="47"/>
    </row>
    <row r="36" spans="1:32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77">
        <f>Q36</f>
        <v>1283854</v>
      </c>
      <c r="AF36" s="47"/>
    </row>
    <row r="37" spans="1:32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77">
        <f t="shared" ref="AE37:AE39" si="1">Q37</f>
        <v>1</v>
      </c>
      <c r="AF37" s="47"/>
    </row>
    <row r="38" spans="1:32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77">
        <f t="shared" si="1"/>
        <v>110911</v>
      </c>
      <c r="AF38" s="47"/>
    </row>
    <row r="39" spans="1:32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77">
        <f t="shared" si="1"/>
        <v>1</v>
      </c>
      <c r="AF39" s="47"/>
    </row>
    <row r="40" spans="1:32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1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77">
        <f>SUM(H40:I40)</f>
        <v>9332.41</v>
      </c>
      <c r="AF40" s="47"/>
    </row>
    <row r="41" spans="1:32" s="14" customFormat="1" ht="15" hidden="1" x14ac:dyDescent="0.25">
      <c r="A41" s="70" t="s">
        <v>118</v>
      </c>
      <c r="B41" s="12" t="s">
        <v>46</v>
      </c>
      <c r="C41" s="87" t="s">
        <v>119</v>
      </c>
      <c r="D41" s="87" t="s">
        <v>120</v>
      </c>
      <c r="E41" s="10" t="s">
        <v>121</v>
      </c>
      <c r="F41" s="10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77">
        <f>T41</f>
        <v>12088.07</v>
      </c>
      <c r="AF41" s="47"/>
    </row>
    <row r="42" spans="1:32" s="14" customFormat="1" ht="15" hidden="1" x14ac:dyDescent="0.2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53"/>
      <c r="AD42" s="53"/>
      <c r="AE42" s="77">
        <f>V42</f>
        <v>25413.407323413827</v>
      </c>
      <c r="AF42" s="47"/>
    </row>
    <row r="43" spans="1:32" s="14" customFormat="1" ht="15" hidden="1" x14ac:dyDescent="0.2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53"/>
      <c r="AD43" s="53"/>
      <c r="AE43" s="77">
        <f>V43</f>
        <v>25413.407323413827</v>
      </c>
      <c r="AF43" s="47"/>
    </row>
    <row r="44" spans="1:32" s="14" customFormat="1" ht="15" hidden="1" x14ac:dyDescent="0.2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53"/>
      <c r="AD44" s="53"/>
      <c r="AE44" s="77">
        <f>SUM(X44:AB44)</f>
        <v>199858.75</v>
      </c>
      <c r="AF44" s="47"/>
    </row>
    <row r="45" spans="1:32" s="14" customFormat="1" ht="15" hidden="1" x14ac:dyDescent="0.2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53"/>
      <c r="AD45" s="53"/>
      <c r="AE45" s="77">
        <f>X45</f>
        <v>1</v>
      </c>
      <c r="AF45" s="47"/>
    </row>
    <row r="46" spans="1:32" s="14" customFormat="1" ht="15" hidden="1" x14ac:dyDescent="0.25">
      <c r="A46" s="85" t="s">
        <v>145</v>
      </c>
      <c r="B46" s="56" t="s">
        <v>46</v>
      </c>
      <c r="C46" s="87" t="s">
        <v>146</v>
      </c>
      <c r="D46" s="87" t="s">
        <v>147</v>
      </c>
      <c r="E46" s="89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53"/>
      <c r="AD46" s="53"/>
      <c r="AE46" s="77">
        <f>Y46</f>
        <v>17219.18</v>
      </c>
      <c r="AF46" s="47"/>
    </row>
    <row r="47" spans="1:32" s="14" customFormat="1" ht="15" hidden="1" x14ac:dyDescent="0.25">
      <c r="A47" s="86" t="s">
        <v>149</v>
      </c>
      <c r="B47" s="56" t="s">
        <v>46</v>
      </c>
      <c r="C47" s="87" t="s">
        <v>150</v>
      </c>
      <c r="D47" s="87" t="s">
        <v>151</v>
      </c>
      <c r="E47" s="89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53"/>
      <c r="AD47" s="53"/>
      <c r="AE47" s="77">
        <f>Y47</f>
        <v>12914.39</v>
      </c>
      <c r="AF47" s="47"/>
    </row>
    <row r="48" spans="1:32" s="14" customFormat="1" ht="15" hidden="1" x14ac:dyDescent="0.25">
      <c r="A48" s="15" t="s">
        <v>155</v>
      </c>
      <c r="B48" s="56" t="s">
        <v>46</v>
      </c>
      <c r="C48" s="87" t="s">
        <v>156</v>
      </c>
      <c r="D48" s="88" t="s">
        <v>157</v>
      </c>
      <c r="E48" s="10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53"/>
      <c r="AD48" s="53"/>
      <c r="AE48" s="77">
        <f>Z48</f>
        <v>4375</v>
      </c>
      <c r="AF48" s="47"/>
    </row>
    <row r="49" spans="1:32" s="14" customFormat="1" ht="15" hidden="1" x14ac:dyDescent="0.25">
      <c r="A49" s="15" t="s">
        <v>161</v>
      </c>
      <c r="B49" s="56" t="s">
        <v>46</v>
      </c>
      <c r="C49" s="90" t="s">
        <v>162</v>
      </c>
      <c r="D49" s="90" t="s">
        <v>163</v>
      </c>
      <c r="E49" s="88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53"/>
      <c r="AD49" s="53"/>
      <c r="AE49" s="77">
        <f>AA49</f>
        <v>2761.34</v>
      </c>
      <c r="AF49" s="47"/>
    </row>
    <row r="50" spans="1:32" s="14" customFormat="1" ht="15" x14ac:dyDescent="0.25">
      <c r="A50" s="70" t="s">
        <v>172</v>
      </c>
      <c r="B50" s="56" t="s">
        <v>46</v>
      </c>
      <c r="C50" s="87" t="s">
        <v>173</v>
      </c>
      <c r="D50" s="90" t="s">
        <v>174</v>
      </c>
      <c r="E50" s="88" t="s">
        <v>175</v>
      </c>
      <c r="F50" s="49" t="s">
        <v>85</v>
      </c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>
        <v>2006.95</v>
      </c>
      <c r="AE50" s="77">
        <f>AD50</f>
        <v>2006.95</v>
      </c>
      <c r="AF50" s="47"/>
    </row>
    <row r="51" spans="1:32" s="14" customFormat="1" ht="16.5" x14ac:dyDescent="0.25">
      <c r="A51" s="15"/>
      <c r="B51" s="56"/>
      <c r="C51" s="91"/>
      <c r="D51" s="91"/>
      <c r="E51" s="84"/>
      <c r="F51" s="49"/>
      <c r="G51" s="58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77"/>
      <c r="AF51" s="47"/>
    </row>
    <row r="52" spans="1:32" s="14" customFormat="1" ht="16.5" x14ac:dyDescent="0.3">
      <c r="A52" s="70"/>
      <c r="B52" s="12"/>
      <c r="C52" s="71"/>
      <c r="D52" s="71"/>
      <c r="E52" s="71"/>
      <c r="F52" s="82"/>
      <c r="G52" s="5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77"/>
      <c r="AF52" s="47"/>
    </row>
    <row r="53" spans="1:32" s="14" customFormat="1" ht="15" x14ac:dyDescent="0.25">
      <c r="A53" s="15"/>
      <c r="B53" s="12"/>
      <c r="C53" s="34"/>
      <c r="D53" s="34"/>
      <c r="E53" s="35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77"/>
      <c r="AF53" s="47"/>
    </row>
    <row r="54" spans="1:32" s="14" customFormat="1" ht="15" hidden="1" x14ac:dyDescent="0.25">
      <c r="A54" s="22" t="s">
        <v>7</v>
      </c>
      <c r="B54" s="12"/>
      <c r="C54" s="34"/>
      <c r="D54" s="34"/>
      <c r="E54" s="35"/>
      <c r="F54" s="33"/>
      <c r="G54" s="3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77"/>
      <c r="AF54" s="47"/>
    </row>
    <row r="55" spans="1:32" s="14" customFormat="1" ht="15" hidden="1" x14ac:dyDescent="0.25">
      <c r="A55" s="10" t="s">
        <v>65</v>
      </c>
      <c r="B55" s="12"/>
      <c r="C55" s="27"/>
      <c r="D55" s="34"/>
      <c r="E55" s="35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77"/>
      <c r="AF55" s="47"/>
    </row>
    <row r="56" spans="1:32" s="14" customFormat="1" ht="16.5" hidden="1" x14ac:dyDescent="0.3">
      <c r="A56" s="15" t="s">
        <v>66</v>
      </c>
      <c r="B56" s="12" t="s">
        <v>68</v>
      </c>
      <c r="C56" s="10" t="s">
        <v>69</v>
      </c>
      <c r="D56" s="10" t="s">
        <v>70</v>
      </c>
      <c r="E56" s="28" t="s">
        <v>71</v>
      </c>
      <c r="F56" s="31">
        <v>17.800999999999998</v>
      </c>
      <c r="G56" s="69" t="s">
        <v>72</v>
      </c>
      <c r="H56" s="53"/>
      <c r="I56" s="53"/>
      <c r="J56" s="53"/>
      <c r="K56" s="53"/>
      <c r="L56" s="53">
        <v>14100</v>
      </c>
      <c r="M56" s="53"/>
      <c r="N56" s="53"/>
      <c r="O56" s="53"/>
      <c r="P56" s="53"/>
      <c r="Q56" s="53"/>
      <c r="R56" s="53"/>
      <c r="S56" s="53"/>
      <c r="T56" s="53"/>
      <c r="U56" s="53">
        <v>-14100</v>
      </c>
      <c r="V56" s="53"/>
      <c r="W56" s="53"/>
      <c r="X56" s="53"/>
      <c r="Y56" s="53"/>
      <c r="Z56" s="53"/>
      <c r="AA56" s="53"/>
      <c r="AB56" s="53"/>
      <c r="AC56" s="53"/>
      <c r="AD56" s="53"/>
      <c r="AE56" s="77">
        <f>L56+U56</f>
        <v>0</v>
      </c>
      <c r="AF56" s="47"/>
    </row>
    <row r="57" spans="1:32" s="14" customFormat="1" ht="16.5" hidden="1" x14ac:dyDescent="0.3">
      <c r="A57" s="39" t="s">
        <v>76</v>
      </c>
      <c r="B57" s="12" t="s">
        <v>77</v>
      </c>
      <c r="C57" s="10" t="s">
        <v>69</v>
      </c>
      <c r="D57" s="10" t="s">
        <v>70</v>
      </c>
      <c r="E57" s="28" t="s">
        <v>71</v>
      </c>
      <c r="F57" s="31">
        <v>17.800999999999998</v>
      </c>
      <c r="G57" s="69" t="s">
        <v>72</v>
      </c>
      <c r="H57" s="53"/>
      <c r="I57" s="53"/>
      <c r="J57" s="53"/>
      <c r="K57" s="53"/>
      <c r="L57" s="53"/>
      <c r="M57" s="53">
        <v>49710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77">
        <f>SUM(M57)</f>
        <v>49710</v>
      </c>
      <c r="AF57" s="47"/>
    </row>
    <row r="58" spans="1:32" s="14" customFormat="1" ht="15" hidden="1" x14ac:dyDescent="0.25">
      <c r="A58" s="22" t="s">
        <v>7</v>
      </c>
      <c r="B58" s="12"/>
      <c r="C58" s="27"/>
      <c r="D58" s="34"/>
      <c r="E58" s="34"/>
      <c r="F58" s="33"/>
      <c r="G58" s="3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77"/>
      <c r="AF58" s="47"/>
    </row>
    <row r="59" spans="1:32" s="14" customFormat="1" ht="15" hidden="1" x14ac:dyDescent="0.25">
      <c r="A59" s="10" t="s">
        <v>24</v>
      </c>
      <c r="B59" s="12"/>
      <c r="C59" s="27"/>
      <c r="D59" s="34"/>
      <c r="E59" s="34"/>
      <c r="F59" s="33"/>
      <c r="G59" s="3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77"/>
      <c r="AF59" s="47"/>
    </row>
    <row r="60" spans="1:32" s="14" customFormat="1" ht="16.5" hidden="1" x14ac:dyDescent="0.3">
      <c r="A60" s="29"/>
      <c r="B60" s="12"/>
      <c r="C60" s="10"/>
      <c r="D60" s="52"/>
      <c r="E60" s="52"/>
      <c r="F60" s="10"/>
      <c r="G60" s="69" t="s">
        <v>25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77"/>
      <c r="AF60" s="47"/>
    </row>
    <row r="61" spans="1:32" s="14" customFormat="1" ht="16.5" hidden="1" x14ac:dyDescent="0.3">
      <c r="A61" s="29" t="s">
        <v>26</v>
      </c>
      <c r="B61" s="12" t="s">
        <v>30</v>
      </c>
      <c r="C61" s="10" t="s">
        <v>27</v>
      </c>
      <c r="D61" s="52" t="s">
        <v>28</v>
      </c>
      <c r="E61" s="52" t="s">
        <v>29</v>
      </c>
      <c r="F61" s="10">
        <v>17.245000000000001</v>
      </c>
      <c r="G61" s="69" t="s">
        <v>25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77"/>
      <c r="AF61" s="47"/>
    </row>
    <row r="62" spans="1:32" s="14" customFormat="1" ht="15" hidden="1" x14ac:dyDescent="0.25">
      <c r="A62" s="29"/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77"/>
      <c r="AF62" s="47"/>
    </row>
    <row r="63" spans="1:32" s="14" customFormat="1" ht="15" hidden="1" x14ac:dyDescent="0.25">
      <c r="A63" s="39"/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77"/>
      <c r="AF63" s="47"/>
    </row>
    <row r="64" spans="1:32" s="14" customFormat="1" ht="15" hidden="1" x14ac:dyDescent="0.25">
      <c r="A64" s="10" t="s">
        <v>7</v>
      </c>
      <c r="B64" s="12"/>
      <c r="C64" s="10"/>
      <c r="D64" s="10"/>
      <c r="E64" s="10"/>
      <c r="F64" s="10"/>
      <c r="G64" s="4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77"/>
      <c r="AF64" s="47"/>
    </row>
    <row r="65" spans="1:32" s="14" customFormat="1" ht="15" hidden="1" x14ac:dyDescent="0.25">
      <c r="A65" s="10" t="s">
        <v>86</v>
      </c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77"/>
      <c r="AF65" s="47"/>
    </row>
    <row r="66" spans="1:32" s="14" customFormat="1" ht="15" hidden="1" x14ac:dyDescent="0.25">
      <c r="A66" s="78" t="s">
        <v>81</v>
      </c>
      <c r="B66" s="12" t="s">
        <v>46</v>
      </c>
      <c r="C66" s="79" t="s">
        <v>82</v>
      </c>
      <c r="D66" s="66" t="s">
        <v>83</v>
      </c>
      <c r="E66" s="80" t="s">
        <v>84</v>
      </c>
      <c r="F66" s="10" t="s">
        <v>85</v>
      </c>
      <c r="G66" s="49"/>
      <c r="H66" s="53"/>
      <c r="I66" s="53"/>
      <c r="J66" s="53"/>
      <c r="K66" s="53"/>
      <c r="L66" s="53"/>
      <c r="M66" s="53"/>
      <c r="N66" s="53">
        <v>95000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77">
        <f>SUM(N66)</f>
        <v>95000</v>
      </c>
      <c r="AF66" s="47"/>
    </row>
    <row r="67" spans="1:32" s="14" customFormat="1" ht="15.75" hidden="1" thickBot="1" x14ac:dyDescent="0.3">
      <c r="A67" s="32" t="s">
        <v>94</v>
      </c>
      <c r="B67" s="54" t="s">
        <v>46</v>
      </c>
      <c r="C67" s="67" t="s">
        <v>95</v>
      </c>
      <c r="D67" s="66" t="s">
        <v>96</v>
      </c>
      <c r="E67" s="66" t="s">
        <v>97</v>
      </c>
      <c r="F67" s="12" t="s">
        <v>85</v>
      </c>
      <c r="G67" s="49"/>
      <c r="H67" s="53"/>
      <c r="I67" s="53"/>
      <c r="J67" s="53"/>
      <c r="K67" s="53"/>
      <c r="L67" s="53"/>
      <c r="M67" s="53"/>
      <c r="N67" s="53"/>
      <c r="O67" s="53"/>
      <c r="P67" s="53">
        <v>560841</v>
      </c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77">
        <f>P67</f>
        <v>560841</v>
      </c>
      <c r="AF67" s="47"/>
    </row>
    <row r="68" spans="1:32" s="14" customFormat="1" ht="15.75" hidden="1" thickTop="1" x14ac:dyDescent="0.25">
      <c r="A68" s="39"/>
      <c r="B68" s="12"/>
      <c r="C68" s="10"/>
      <c r="D68" s="10"/>
      <c r="E68" s="10"/>
      <c r="F68" s="10"/>
      <c r="G68" s="4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77"/>
      <c r="AF68" s="47"/>
    </row>
    <row r="69" spans="1:32" s="14" customFormat="1" ht="15.75" thickBot="1" x14ac:dyDescent="0.3">
      <c r="A69" s="48"/>
      <c r="B69" s="48"/>
      <c r="C69" s="48"/>
      <c r="D69" s="49"/>
      <c r="E69" s="49"/>
      <c r="F69" s="49"/>
      <c r="G69" s="49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77"/>
      <c r="AF69" s="47"/>
    </row>
    <row r="70" spans="1:32" s="9" customFormat="1" ht="17.25" thickBot="1" x14ac:dyDescent="0.35">
      <c r="A70" s="40" t="s">
        <v>0</v>
      </c>
      <c r="B70" s="41"/>
      <c r="C70" s="42"/>
      <c r="D70" s="42"/>
      <c r="E70" s="42"/>
      <c r="F70" s="42"/>
      <c r="G70" s="42"/>
      <c r="H70" s="59">
        <f>SUM(H6:H69)</f>
        <v>9332.41</v>
      </c>
      <c r="I70" s="59">
        <f>SUM(I8:I69)</f>
        <v>1213068</v>
      </c>
      <c r="J70" s="59">
        <f>SUM(J12:J22)</f>
        <v>245610</v>
      </c>
      <c r="K70" s="59">
        <f>SUM(K23:K29)</f>
        <v>795957.03210855601</v>
      </c>
      <c r="L70" s="59">
        <f>SUM(L54:L56)</f>
        <v>14100</v>
      </c>
      <c r="M70" s="59">
        <f>SUM(M57)</f>
        <v>49710</v>
      </c>
      <c r="N70" s="59">
        <f>SUM(N64:N68)</f>
        <v>95000</v>
      </c>
      <c r="O70" s="59">
        <f>SUM(O7:O11)</f>
        <v>216841</v>
      </c>
      <c r="P70" s="59">
        <f>SUM(P65:P68)</f>
        <v>560841</v>
      </c>
      <c r="Q70" s="59">
        <f>SUM(Q35:Q39)</f>
        <v>1394767</v>
      </c>
      <c r="R70" s="59">
        <f>SUM(R7:R17)</f>
        <v>1778982</v>
      </c>
      <c r="S70" s="59">
        <f>SUM(S7:S19)</f>
        <v>9205</v>
      </c>
      <c r="T70" s="59">
        <f>SUM(T41:T52)</f>
        <v>12088.07</v>
      </c>
      <c r="U70" s="59">
        <f>SUM(U56:U68)</f>
        <v>-14100</v>
      </c>
      <c r="V70" s="59">
        <f>SUM(V34:V53)+0.01</f>
        <v>50826.824646827656</v>
      </c>
      <c r="W70" s="83">
        <f>SUM(W23:W69)</f>
        <v>181500</v>
      </c>
      <c r="X70" s="59">
        <f>SUM(X35:X52)</f>
        <v>182735</v>
      </c>
      <c r="Y70" s="59">
        <f>SUM(Y35:Y69)</f>
        <v>30133.57</v>
      </c>
      <c r="Z70" s="59">
        <f>SUM(Z48:Z52)</f>
        <v>4375</v>
      </c>
      <c r="AA70" s="59">
        <f>SUM(AA35:AA53)</f>
        <v>2761.34</v>
      </c>
      <c r="AB70" s="59">
        <f>SUM(AB34:AB52)</f>
        <v>17124.75</v>
      </c>
      <c r="AC70" s="83">
        <f>SUM(AC22:AC27)</f>
        <v>61794.593002717389</v>
      </c>
      <c r="AD70" s="59">
        <f>SUM(AD35:AD52)</f>
        <v>2006.95</v>
      </c>
      <c r="AE70" s="59"/>
      <c r="AF70" s="18"/>
    </row>
    <row r="71" spans="1:32" s="9" customFormat="1" ht="16.5" x14ac:dyDescent="0.3">
      <c r="A71" s="16"/>
      <c r="B71" s="16"/>
      <c r="C71" s="17"/>
      <c r="D71" s="17"/>
      <c r="E71" s="17"/>
      <c r="F71" s="17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9"/>
      <c r="AF71" s="19"/>
    </row>
    <row r="72" spans="1:32" s="9" customFormat="1" ht="16.5" x14ac:dyDescent="0.3">
      <c r="A72" s="14" t="s">
        <v>8</v>
      </c>
      <c r="C72" s="26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2" s="9" customFormat="1" ht="16.5" hidden="1" x14ac:dyDescent="0.3">
      <c r="A73" s="14" t="s">
        <v>42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2" s="9" customFormat="1" ht="16.5" hidden="1" x14ac:dyDescent="0.3">
      <c r="A74" s="16" t="s">
        <v>43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2" ht="15" hidden="1" x14ac:dyDescent="0.25">
      <c r="A75" s="14" t="s">
        <v>49</v>
      </c>
    </row>
    <row r="76" spans="1:32" ht="15" hidden="1" x14ac:dyDescent="0.25">
      <c r="A76" s="16" t="s">
        <v>50</v>
      </c>
    </row>
    <row r="77" spans="1:32" ht="15" hidden="1" x14ac:dyDescent="0.25">
      <c r="A77" s="14" t="s">
        <v>54</v>
      </c>
    </row>
    <row r="78" spans="1:32" ht="15" hidden="1" x14ac:dyDescent="0.25">
      <c r="A78" s="16" t="s">
        <v>55</v>
      </c>
    </row>
    <row r="79" spans="1:32" ht="15" hidden="1" x14ac:dyDescent="0.25">
      <c r="A79" s="14" t="s">
        <v>63</v>
      </c>
    </row>
    <row r="80" spans="1:32" ht="15" hidden="1" x14ac:dyDescent="0.25">
      <c r="A80" s="16" t="s">
        <v>64</v>
      </c>
    </row>
    <row r="81" spans="1:1" ht="15" hidden="1" x14ac:dyDescent="0.25">
      <c r="A81" s="14" t="s">
        <v>73</v>
      </c>
    </row>
    <row r="82" spans="1:1" ht="15" hidden="1" x14ac:dyDescent="0.25">
      <c r="A82" s="16" t="s">
        <v>74</v>
      </c>
    </row>
    <row r="83" spans="1:1" ht="15" hidden="1" x14ac:dyDescent="0.25">
      <c r="A83" s="14" t="s">
        <v>79</v>
      </c>
    </row>
    <row r="84" spans="1:1" ht="15" hidden="1" x14ac:dyDescent="0.25">
      <c r="A84" s="16" t="s">
        <v>78</v>
      </c>
    </row>
    <row r="85" spans="1:1" ht="15" hidden="1" x14ac:dyDescent="0.25">
      <c r="A85" s="14" t="s">
        <v>88</v>
      </c>
    </row>
    <row r="86" spans="1:1" ht="15" hidden="1" x14ac:dyDescent="0.25">
      <c r="A86" s="14" t="s">
        <v>87</v>
      </c>
    </row>
    <row r="87" spans="1:1" ht="15" hidden="1" x14ac:dyDescent="0.25">
      <c r="A87" s="14" t="s">
        <v>90</v>
      </c>
    </row>
    <row r="88" spans="1:1" ht="15" hidden="1" x14ac:dyDescent="0.25">
      <c r="A88" s="16" t="s">
        <v>89</v>
      </c>
    </row>
    <row r="89" spans="1:1" ht="15" hidden="1" x14ac:dyDescent="0.25">
      <c r="A89" s="14" t="s">
        <v>98</v>
      </c>
    </row>
    <row r="90" spans="1:1" ht="15" hidden="1" x14ac:dyDescent="0.25">
      <c r="A90" s="16" t="s">
        <v>99</v>
      </c>
    </row>
    <row r="91" spans="1:1" ht="15" hidden="1" x14ac:dyDescent="0.25">
      <c r="A91" s="14" t="s">
        <v>101</v>
      </c>
    </row>
    <row r="92" spans="1:1" ht="15" hidden="1" x14ac:dyDescent="0.25">
      <c r="A92" s="16" t="s">
        <v>102</v>
      </c>
    </row>
    <row r="93" spans="1:1" ht="15" hidden="1" x14ac:dyDescent="0.25">
      <c r="A93" s="14" t="s">
        <v>107</v>
      </c>
    </row>
    <row r="94" spans="1:1" ht="15" hidden="1" x14ac:dyDescent="0.25">
      <c r="A94" s="16" t="s">
        <v>108</v>
      </c>
    </row>
    <row r="95" spans="1:1" ht="15" hidden="1" x14ac:dyDescent="0.25">
      <c r="A95" s="14" t="s">
        <v>115</v>
      </c>
    </row>
    <row r="96" spans="1:1" ht="15" hidden="1" x14ac:dyDescent="0.25">
      <c r="A96" s="16" t="s">
        <v>114</v>
      </c>
    </row>
    <row r="97" spans="1:1" ht="15" hidden="1" x14ac:dyDescent="0.25">
      <c r="A97" s="14" t="s">
        <v>117</v>
      </c>
    </row>
    <row r="98" spans="1:1" ht="15" hidden="1" x14ac:dyDescent="0.25">
      <c r="A98" s="16" t="s">
        <v>116</v>
      </c>
    </row>
    <row r="99" spans="1:1" ht="15" hidden="1" x14ac:dyDescent="0.25">
      <c r="A99" s="14" t="s">
        <v>125</v>
      </c>
    </row>
    <row r="100" spans="1:1" ht="15" hidden="1" x14ac:dyDescent="0.25">
      <c r="A100" s="16" t="s">
        <v>124</v>
      </c>
    </row>
    <row r="101" spans="1:1" ht="15" hidden="1" x14ac:dyDescent="0.25">
      <c r="A101" s="14" t="s">
        <v>127</v>
      </c>
    </row>
    <row r="102" spans="1:1" ht="15" hidden="1" x14ac:dyDescent="0.25">
      <c r="A102" s="16" t="s">
        <v>126</v>
      </c>
    </row>
    <row r="103" spans="1:1" ht="15" hidden="1" x14ac:dyDescent="0.25">
      <c r="A103" s="14" t="s">
        <v>136</v>
      </c>
    </row>
    <row r="104" spans="1:1" ht="15" hidden="1" x14ac:dyDescent="0.25">
      <c r="A104" s="16" t="s">
        <v>135</v>
      </c>
    </row>
    <row r="105" spans="1:1" ht="15" hidden="1" x14ac:dyDescent="0.25">
      <c r="A105" s="14" t="s">
        <v>143</v>
      </c>
    </row>
    <row r="106" spans="1:1" ht="15" hidden="1" x14ac:dyDescent="0.25">
      <c r="A106" s="16" t="s">
        <v>142</v>
      </c>
    </row>
    <row r="107" spans="1:1" ht="15" hidden="1" x14ac:dyDescent="0.25">
      <c r="A107" s="14" t="s">
        <v>153</v>
      </c>
    </row>
    <row r="108" spans="1:1" ht="15" hidden="1" x14ac:dyDescent="0.25">
      <c r="A108" s="16" t="s">
        <v>116</v>
      </c>
    </row>
    <row r="109" spans="1:1" ht="15" hidden="1" x14ac:dyDescent="0.25">
      <c r="A109" s="14" t="s">
        <v>159</v>
      </c>
    </row>
    <row r="110" spans="1:1" ht="15" hidden="1" x14ac:dyDescent="0.25">
      <c r="A110" s="16" t="s">
        <v>116</v>
      </c>
    </row>
    <row r="111" spans="1:1" ht="15" hidden="1" x14ac:dyDescent="0.25">
      <c r="A111" s="14" t="s">
        <v>165</v>
      </c>
    </row>
    <row r="112" spans="1:1" ht="15" hidden="1" x14ac:dyDescent="0.25">
      <c r="A112" s="16" t="s">
        <v>116</v>
      </c>
    </row>
    <row r="113" spans="1:1" ht="15" hidden="1" x14ac:dyDescent="0.25">
      <c r="A113" s="14" t="s">
        <v>168</v>
      </c>
    </row>
    <row r="114" spans="1:1" ht="15" hidden="1" x14ac:dyDescent="0.25">
      <c r="A114" s="16" t="s">
        <v>167</v>
      </c>
    </row>
    <row r="115" spans="1:1" ht="15" hidden="1" x14ac:dyDescent="0.25">
      <c r="A115" s="14" t="s">
        <v>169</v>
      </c>
    </row>
    <row r="116" spans="1:1" ht="15" hidden="1" x14ac:dyDescent="0.25">
      <c r="A116" s="16" t="s">
        <v>135</v>
      </c>
    </row>
    <row r="117" spans="1:1" ht="15" x14ac:dyDescent="0.25">
      <c r="A117" s="14" t="s">
        <v>176</v>
      </c>
    </row>
    <row r="118" spans="1:1" ht="15" x14ac:dyDescent="0.25">
      <c r="A118" s="16" t="s">
        <v>116</v>
      </c>
    </row>
    <row r="124" spans="1:1" ht="15" x14ac:dyDescent="0.25">
      <c r="A124" s="14" t="s">
        <v>31</v>
      </c>
    </row>
    <row r="125" spans="1:1" ht="15" x14ac:dyDescent="0.25">
      <c r="A125" s="14" t="s">
        <v>34</v>
      </c>
    </row>
    <row r="126" spans="1:1" ht="15" x14ac:dyDescent="0.25">
      <c r="A126" s="14" t="s">
        <v>32</v>
      </c>
    </row>
    <row r="127" spans="1:1" ht="15" x14ac:dyDescent="0.25">
      <c r="A127" s="14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2024-05-07T15:11:18Z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