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6F12980-93D3-4F5D-99D4-7E6FE11B23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7" i="2" l="1"/>
  <c r="T67" i="2"/>
  <c r="U46" i="2"/>
  <c r="U45" i="2"/>
  <c r="S67" i="2"/>
  <c r="R67" i="2"/>
  <c r="U44" i="2"/>
  <c r="Q67" i="2"/>
  <c r="U35" i="2"/>
  <c r="P33" i="2"/>
  <c r="U33" i="2" s="1"/>
  <c r="P31" i="2"/>
  <c r="U31" i="2" s="1"/>
  <c r="U32" i="2"/>
  <c r="U34" i="2"/>
  <c r="U36" i="2"/>
  <c r="O42" i="2"/>
  <c r="U42" i="2" s="1"/>
  <c r="O40" i="2"/>
  <c r="U41" i="2"/>
  <c r="U43" i="2"/>
  <c r="U63" i="2"/>
  <c r="N67" i="2"/>
  <c r="U28" i="2"/>
  <c r="M27" i="2"/>
  <c r="U27" i="2" s="1"/>
  <c r="L67" i="2"/>
  <c r="U64" i="2"/>
  <c r="U60" i="2"/>
  <c r="K67" i="2"/>
  <c r="U18" i="2"/>
  <c r="J17" i="2"/>
  <c r="I29" i="2"/>
  <c r="U29" i="2" s="1"/>
  <c r="U26" i="2"/>
  <c r="H25" i="2"/>
  <c r="U25" i="2" s="1"/>
  <c r="U9" i="2"/>
  <c r="U10" i="2"/>
  <c r="U11" i="2"/>
  <c r="U12" i="2"/>
  <c r="U13" i="2"/>
  <c r="U14" i="2"/>
  <c r="U15" i="2"/>
  <c r="U16" i="2"/>
  <c r="U23" i="2"/>
  <c r="U24" i="2"/>
  <c r="U30" i="2"/>
  <c r="U37" i="2"/>
  <c r="U38" i="2"/>
  <c r="U39" i="2"/>
  <c r="U47" i="2"/>
  <c r="U48" i="2"/>
  <c r="U49" i="2"/>
  <c r="U50" i="2"/>
  <c r="U51" i="2"/>
  <c r="U52" i="2"/>
  <c r="U53" i="2"/>
  <c r="U54" i="2"/>
  <c r="U55" i="2"/>
  <c r="U56" i="2"/>
  <c r="U57" i="2"/>
  <c r="U58" i="2"/>
  <c r="U61" i="2"/>
  <c r="U62" i="2"/>
  <c r="U65" i="2"/>
  <c r="U66" i="2"/>
  <c r="U8" i="2"/>
  <c r="O67" i="2" l="1"/>
  <c r="P67" i="2"/>
  <c r="U40" i="2"/>
  <c r="M67" i="2"/>
  <c r="J67" i="2"/>
  <c r="H67" i="2"/>
  <c r="I67" i="2"/>
</calcChain>
</file>

<file path=xl/sharedStrings.xml><?xml version="1.0" encoding="utf-8"?>
<sst xmlns="http://schemas.openxmlformats.org/spreadsheetml/2006/main" count="210" uniqueCount="122">
  <si>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</si>
  <si>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</si>
  <si>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</si>
  <si>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</si>
  <si>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</si>
  <si>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</si>
  <si>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</si>
  <si>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</si>
  <si>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</si>
  <si>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</si>
  <si>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</si>
  <si>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</si>
  <si>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</si>
  <si>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</si>
  <si>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</si>
  <si>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</si>
  <si>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</si>
  <si>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</si>
  <si>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</si>
  <si>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</si>
  <si>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</si>
  <si>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</si>
  <si>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</si>
  <si>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</si>
  <si>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</si>
  <si>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</si>
  <si>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</si>
  <si>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</si>
  <si>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</si>
  <si>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</si>
  <si>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</si>
  <si>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</si>
  <si>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</si>
  <si>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</si>
  <si>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</si>
  <si>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</si>
  <si>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</si>
  <si>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</si>
  <si>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</si>
  <si>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</si>
  <si>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</si>
  <si>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</si>
  <si>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</si>
  <si>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</si>
  <si>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</si>
  <si>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</si>
  <si>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</si>
  <si>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</si>
  <si>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</si>
  <si>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</si>
  <si>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</si>
  <si>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</si>
  <si>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</si>
  <si>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</si>
  <si>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</si>
  <si>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</si>
  <si>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</si>
  <si>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</si>
  <si>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</si>
  <si>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</si>
  <si>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</si>
  <si>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</si>
  <si>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</si>
  <si>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</si>
  <si>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</si>
  <si>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</si>
  <si>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</si>
  <si>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</si>
  <si>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</si>
  <si>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</si>
  <si>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</si>
  <si>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</si>
  <si>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</si>
  <si>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</si>
  <si>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</si>
  <si>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</si>
  <si>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</si>
  <si>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</si>
  <si>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</si>
  <si>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</si>
  <si>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</si>
  <si>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</si>
  <si>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</si>
  <si>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</si>
  <si>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</si>
  <si>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</si>
  <si>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</si>
  <si>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</si>
  <si>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</si>
  <si>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</si>
  <si>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</si>
  <si>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</si>
  <si>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</si>
  <si>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</si>
  <si>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</si>
  <si>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</si>
  <si>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</si>
  <si>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</si>
  <si>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</si>
  <si>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</si>
  <si>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</si>
  <si>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</si>
  <si>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</si>
  <si>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</si>
  <si>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</si>
  <si>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</si>
  <si>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</si>
  <si>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</si>
  <si>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</si>
  <si>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</si>
  <si>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</si>
  <si>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</si>
  <si>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</si>
  <si>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</si>
  <si>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</si>
  <si>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</si>
  <si>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</si>
  <si>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</si>
  <si>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</si>
  <si>
    <t>BUDGET #12 FY24</t>
  </si>
  <si>
    <t>TO ADD RESEA FUNDS</t>
  </si>
  <si>
    <t>BUDGET #12 FY24  FEB.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</si>
</sst>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9" xfId="0" applyFont="1" applyBorder="1" applyAlignment="1">
      <alignment horizontal="center" vertical="center"/>
    </xf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0" fillId="0" borderId="1" xfId="0" applyFont="1" applyBorder="1"/>
    <xf numFmtId="0" fontId="28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7" fontId="12" fillId="0" borderId="1" xfId="1" applyNumberFormat="1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tabSelected="1" zoomScale="110" zoomScaleNormal="110" workbookViewId="0">
      <selection activeCell="A5" sqref="A5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15" width="15" style="2" hidden="1" customWidth="1"/>
    <col min="16" max="19" width="20.1796875" style="2" hidden="1" customWidth="1"/>
    <col min="20" max="20" width="20.1796875" style="2" customWidth="1"/>
    <col min="21" max="21" width="13.81640625" style="3" hidden="1" customWidth="1"/>
    <col min="22" max="22" width="12.54296875" style="3" bestFit="1" customWidth="1"/>
    <col min="23" max="16384" width="9.1796875" style="3"/>
  </cols>
  <sheetData>
    <row r="1" spans="1:22" ht="20.5" x14ac:dyDescent="0.45">
      <c r="A1" s="3" t="s">
        <v>11</v>
      </c>
      <c r="B1" s="106" t="s">
        <v>10</v>
      </c>
      <c r="C1" s="107"/>
      <c r="D1" s="107"/>
      <c r="E1" s="107"/>
      <c r="F1" s="107"/>
      <c r="G1" s="107"/>
      <c r="H1" s="107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20.5" x14ac:dyDescent="0.45">
      <c r="A2" s="4"/>
      <c r="B2" s="12"/>
      <c r="C2" s="12"/>
      <c r="D2" s="12"/>
      <c r="E2" s="13"/>
      <c r="F2" s="13"/>
      <c r="G2" s="13"/>
    </row>
    <row r="3" spans="1:22" ht="20.5" x14ac:dyDescent="0.45">
      <c r="A3" s="34" t="s">
        <v>12</v>
      </c>
      <c r="B3" s="12" t="s">
        <v>7</v>
      </c>
      <c r="C3" s="1"/>
    </row>
    <row r="4" spans="1:22" ht="21" thickBot="1" x14ac:dyDescent="0.5">
      <c r="A4" s="4"/>
      <c r="B4" s="5"/>
      <c r="C4" s="1"/>
    </row>
    <row r="5" spans="1:22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35</v>
      </c>
      <c r="H5" s="60" t="s">
        <v>56</v>
      </c>
      <c r="I5" s="64" t="s">
        <v>55</v>
      </c>
      <c r="J5" s="64" t="s">
        <v>65</v>
      </c>
      <c r="K5" s="64" t="s">
        <v>72</v>
      </c>
      <c r="L5" s="64" t="s">
        <v>79</v>
      </c>
      <c r="M5" s="64" t="s">
        <v>86</v>
      </c>
      <c r="N5" s="64" t="s">
        <v>92</v>
      </c>
      <c r="O5" s="64" t="s">
        <v>96</v>
      </c>
      <c r="P5" s="64" t="s">
        <v>99</v>
      </c>
      <c r="Q5" s="64" t="s">
        <v>104</v>
      </c>
      <c r="R5" s="64" t="s">
        <v>108</v>
      </c>
      <c r="S5" s="64" t="s">
        <v>116</v>
      </c>
      <c r="T5" s="64" t="s">
        <v>119</v>
      </c>
      <c r="U5" s="35" t="s">
        <v>6</v>
      </c>
    </row>
    <row r="6" spans="1:22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</row>
    <row r="7" spans="1:22" s="7" customFormat="1" ht="15" hidden="1" x14ac:dyDescent="0.35">
      <c r="A7" s="21" t="s">
        <v>34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</row>
    <row r="8" spans="1:22" s="7" customFormat="1" ht="15" hidden="1" x14ac:dyDescent="0.35">
      <c r="A8" s="36"/>
      <c r="B8" s="23"/>
      <c r="C8" s="51" t="s">
        <v>40</v>
      </c>
      <c r="D8" s="52" t="s">
        <v>41</v>
      </c>
      <c r="E8" s="52" t="s">
        <v>42</v>
      </c>
      <c r="F8" s="21">
        <v>17.245000000000001</v>
      </c>
      <c r="G8" s="71" t="s">
        <v>36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40">
        <f t="shared" ref="U8:U16" si="0">SUM(H8:I8)</f>
        <v>0</v>
      </c>
    </row>
    <row r="9" spans="1:22" s="7" customFormat="1" ht="15" hidden="1" x14ac:dyDescent="0.35">
      <c r="A9" s="36"/>
      <c r="B9" s="23"/>
      <c r="C9" s="51" t="s">
        <v>40</v>
      </c>
      <c r="D9" s="52" t="s">
        <v>41</v>
      </c>
      <c r="E9" s="52" t="s">
        <v>42</v>
      </c>
      <c r="F9" s="21">
        <v>17.245000000000001</v>
      </c>
      <c r="G9" s="71" t="s">
        <v>36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40">
        <f t="shared" si="0"/>
        <v>0</v>
      </c>
    </row>
    <row r="10" spans="1:22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40">
        <f t="shared" si="0"/>
        <v>0</v>
      </c>
    </row>
    <row r="11" spans="1:22" s="7" customFormat="1" ht="15" hidden="1" x14ac:dyDescent="0.35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40">
        <f t="shared" si="0"/>
        <v>0</v>
      </c>
    </row>
    <row r="12" spans="1:22" s="7" customFormat="1" ht="15" hidden="1" x14ac:dyDescent="0.35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40">
        <f t="shared" si="0"/>
        <v>0</v>
      </c>
    </row>
    <row r="13" spans="1:22" s="7" customFormat="1" ht="15" hidden="1" x14ac:dyDescent="0.35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40">
        <f t="shared" si="0"/>
        <v>0</v>
      </c>
    </row>
    <row r="14" spans="1:22" s="9" customFormat="1" ht="15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40">
        <f t="shared" si="0"/>
        <v>0</v>
      </c>
    </row>
    <row r="15" spans="1:22" s="7" customFormat="1" ht="15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40">
        <f t="shared" si="0"/>
        <v>0</v>
      </c>
    </row>
    <row r="16" spans="1:22" s="9" customFormat="1" ht="15" x14ac:dyDescent="0.35">
      <c r="A16" s="21" t="s">
        <v>69</v>
      </c>
      <c r="B16" s="17"/>
      <c r="C16" s="20"/>
      <c r="D16" s="17"/>
      <c r="E16" s="17"/>
      <c r="F16" s="20"/>
      <c r="G16" s="20"/>
      <c r="H16" s="2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90">
        <f t="shared" si="0"/>
        <v>0</v>
      </c>
      <c r="V16" s="91"/>
    </row>
    <row r="17" spans="1:22" s="9" customFormat="1" ht="15.5" x14ac:dyDescent="0.35">
      <c r="A17" s="65" t="s">
        <v>66</v>
      </c>
      <c r="B17" s="85" t="s">
        <v>59</v>
      </c>
      <c r="C17" s="21" t="s">
        <v>67</v>
      </c>
      <c r="D17" s="21" t="s">
        <v>19</v>
      </c>
      <c r="E17" s="21" t="s">
        <v>20</v>
      </c>
      <c r="F17" s="21">
        <v>17.225000000000001</v>
      </c>
      <c r="G17" s="84" t="s">
        <v>49</v>
      </c>
      <c r="H17" s="24"/>
      <c r="I17" s="54"/>
      <c r="J17" s="54">
        <f>315259.1-1</f>
        <v>315258.09999999998</v>
      </c>
      <c r="K17" s="54"/>
      <c r="L17" s="54"/>
      <c r="M17" s="54"/>
      <c r="N17" s="54"/>
      <c r="O17" s="54"/>
      <c r="P17" s="54"/>
      <c r="Q17" s="54"/>
      <c r="R17" s="54"/>
      <c r="S17" s="54"/>
      <c r="T17" s="54">
        <v>181500</v>
      </c>
      <c r="U17" s="108">
        <f>SUM(H17:T17)</f>
        <v>496758.1</v>
      </c>
      <c r="V17" s="91"/>
    </row>
    <row r="18" spans="1:22" s="7" customFormat="1" ht="15.5" hidden="1" x14ac:dyDescent="0.35">
      <c r="A18" s="65" t="s">
        <v>66</v>
      </c>
      <c r="B18" s="23" t="s">
        <v>68</v>
      </c>
      <c r="C18" s="21" t="s">
        <v>67</v>
      </c>
      <c r="D18" s="21" t="s">
        <v>19</v>
      </c>
      <c r="E18" s="21" t="s">
        <v>20</v>
      </c>
      <c r="F18" s="21">
        <v>17.225000000000001</v>
      </c>
      <c r="G18" s="84" t="s">
        <v>49</v>
      </c>
      <c r="H18" s="24"/>
      <c r="I18" s="54"/>
      <c r="J18" s="54">
        <v>1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90">
        <f>J18</f>
        <v>1</v>
      </c>
      <c r="V18" s="92"/>
    </row>
    <row r="19" spans="1:22" s="7" customFormat="1" ht="15" hidden="1" x14ac:dyDescent="0.35">
      <c r="A19" s="47"/>
      <c r="B19" s="23"/>
      <c r="C19" s="21"/>
      <c r="D19" s="21"/>
      <c r="E19" s="21"/>
      <c r="F19" s="21"/>
      <c r="G19" s="21"/>
      <c r="H19" s="2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90"/>
      <c r="V19" s="92"/>
    </row>
    <row r="20" spans="1:22" s="7" customFormat="1" ht="15" hidden="1" x14ac:dyDescent="0.35">
      <c r="A20" s="42"/>
      <c r="B20" s="23"/>
      <c r="C20" s="37"/>
      <c r="D20" s="21"/>
      <c r="E20" s="38"/>
      <c r="F20" s="82"/>
      <c r="G20" s="71"/>
      <c r="H20" s="2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90"/>
      <c r="V20" s="92"/>
    </row>
    <row r="21" spans="1:22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90"/>
      <c r="V21" s="92"/>
    </row>
    <row r="22" spans="1:22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90"/>
      <c r="V22" s="92"/>
    </row>
    <row r="23" spans="1:22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90">
        <f>SUM(H23:I23)</f>
        <v>0</v>
      </c>
      <c r="V23" s="93"/>
    </row>
    <row r="24" spans="1:22" s="6" customFormat="1" ht="14.5" hidden="1" x14ac:dyDescent="0.35">
      <c r="A24" s="21" t="s">
        <v>57</v>
      </c>
      <c r="B24" s="17"/>
      <c r="C24" s="18"/>
      <c r="D24" s="18"/>
      <c r="E24" s="19"/>
      <c r="F24" s="20"/>
      <c r="G24" s="20"/>
      <c r="H24" s="24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90">
        <f>SUM(H24:I24)</f>
        <v>0</v>
      </c>
      <c r="V24" s="93"/>
    </row>
    <row r="25" spans="1:22" s="7" customFormat="1" ht="15.5" hidden="1" x14ac:dyDescent="0.35">
      <c r="A25" s="66" t="s">
        <v>58</v>
      </c>
      <c r="B25" s="85" t="s">
        <v>59</v>
      </c>
      <c r="C25" s="86" t="s">
        <v>60</v>
      </c>
      <c r="D25" s="67" t="s">
        <v>21</v>
      </c>
      <c r="E25" s="67">
        <v>6501</v>
      </c>
      <c r="F25" s="23">
        <v>17.259</v>
      </c>
      <c r="G25" s="72" t="s">
        <v>37</v>
      </c>
      <c r="H25" s="73">
        <f>1347059-1</f>
        <v>1347058</v>
      </c>
      <c r="I25" s="10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0">
        <f>SUM(H25:I25)</f>
        <v>1347058</v>
      </c>
      <c r="V25" s="92"/>
    </row>
    <row r="26" spans="1:22" s="9" customFormat="1" ht="15.5" hidden="1" x14ac:dyDescent="0.35">
      <c r="A26" s="66" t="s">
        <v>58</v>
      </c>
      <c r="B26" s="23" t="s">
        <v>61</v>
      </c>
      <c r="C26" s="86" t="s">
        <v>60</v>
      </c>
      <c r="D26" s="67" t="s">
        <v>21</v>
      </c>
      <c r="E26" s="67">
        <v>6501</v>
      </c>
      <c r="F26" s="23">
        <v>17.259</v>
      </c>
      <c r="G26" s="72" t="s">
        <v>37</v>
      </c>
      <c r="H26" s="73">
        <v>1</v>
      </c>
      <c r="I26" s="88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0">
        <f>SUM(H26)</f>
        <v>1</v>
      </c>
      <c r="V26" s="91"/>
    </row>
    <row r="27" spans="1:22" s="9" customFormat="1" ht="15.5" hidden="1" x14ac:dyDescent="0.35">
      <c r="A27" s="42" t="s">
        <v>24</v>
      </c>
      <c r="B27" s="85" t="s">
        <v>59</v>
      </c>
      <c r="C27" s="21" t="s">
        <v>89</v>
      </c>
      <c r="D27" s="68" t="s">
        <v>25</v>
      </c>
      <c r="E27" s="68">
        <v>6502</v>
      </c>
      <c r="F27" s="21">
        <v>17.257999999999999</v>
      </c>
      <c r="G27" s="72" t="s">
        <v>37</v>
      </c>
      <c r="H27" s="24"/>
      <c r="I27" s="73"/>
      <c r="J27" s="73"/>
      <c r="K27" s="73"/>
      <c r="L27" s="73"/>
      <c r="M27" s="73">
        <f>204778-1</f>
        <v>204777</v>
      </c>
      <c r="N27" s="73"/>
      <c r="O27" s="73"/>
      <c r="P27" s="73"/>
      <c r="Q27" s="73"/>
      <c r="R27" s="73"/>
      <c r="S27" s="73"/>
      <c r="T27" s="73"/>
      <c r="U27" s="90">
        <f>M27</f>
        <v>204777</v>
      </c>
      <c r="V27" s="91"/>
    </row>
    <row r="28" spans="1:22" s="9" customFormat="1" ht="15.5" hidden="1" x14ac:dyDescent="0.35">
      <c r="A28" s="42" t="s">
        <v>24</v>
      </c>
      <c r="B28" s="23" t="s">
        <v>61</v>
      </c>
      <c r="C28" s="21" t="s">
        <v>89</v>
      </c>
      <c r="D28" s="68" t="s">
        <v>25</v>
      </c>
      <c r="E28" s="68">
        <v>6502</v>
      </c>
      <c r="F28" s="21">
        <v>17.257999999999999</v>
      </c>
      <c r="G28" s="72" t="s">
        <v>37</v>
      </c>
      <c r="H28" s="24"/>
      <c r="I28" s="73"/>
      <c r="J28" s="73"/>
      <c r="K28" s="73"/>
      <c r="L28" s="73"/>
      <c r="M28" s="73">
        <v>1</v>
      </c>
      <c r="N28" s="73"/>
      <c r="O28" s="73"/>
      <c r="P28" s="73"/>
      <c r="Q28" s="73"/>
      <c r="R28" s="73"/>
      <c r="S28" s="73"/>
      <c r="T28" s="73"/>
      <c r="U28" s="90">
        <f>M28</f>
        <v>1</v>
      </c>
      <c r="V28" s="91"/>
    </row>
    <row r="29" spans="1:22" s="7" customFormat="1" ht="15.5" hidden="1" x14ac:dyDescent="0.35">
      <c r="A29" s="36" t="s">
        <v>22</v>
      </c>
      <c r="B29" s="85" t="s">
        <v>59</v>
      </c>
      <c r="C29" s="89" t="s">
        <v>63</v>
      </c>
      <c r="D29" s="68" t="s">
        <v>23</v>
      </c>
      <c r="E29" s="68">
        <v>6503</v>
      </c>
      <c r="F29" s="21">
        <v>17.277999999999999</v>
      </c>
      <c r="G29" s="72" t="s">
        <v>37</v>
      </c>
      <c r="H29" s="25"/>
      <c r="I29" s="87">
        <f>231352-1</f>
        <v>231351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90">
        <f>SUM(H29:I29)</f>
        <v>231351</v>
      </c>
      <c r="V29" s="92"/>
    </row>
    <row r="30" spans="1:22" s="7" customFormat="1" ht="15.5" hidden="1" x14ac:dyDescent="0.35">
      <c r="A30" s="36" t="s">
        <v>22</v>
      </c>
      <c r="B30" s="23" t="s">
        <v>61</v>
      </c>
      <c r="C30" s="89" t="s">
        <v>63</v>
      </c>
      <c r="D30" s="68" t="s">
        <v>23</v>
      </c>
      <c r="E30" s="68">
        <v>6503</v>
      </c>
      <c r="F30" s="21">
        <v>17.277999999999999</v>
      </c>
      <c r="G30" s="72" t="s">
        <v>37</v>
      </c>
      <c r="H30" s="25"/>
      <c r="I30" s="87">
        <v>1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90">
        <f>SUM(H30:I30)</f>
        <v>1</v>
      </c>
      <c r="V30" s="92"/>
    </row>
    <row r="31" spans="1:22" s="7" customFormat="1" ht="15" hidden="1" x14ac:dyDescent="0.35">
      <c r="A31" s="42" t="s">
        <v>24</v>
      </c>
      <c r="B31" s="100" t="s">
        <v>59</v>
      </c>
      <c r="C31" s="21" t="s">
        <v>100</v>
      </c>
      <c r="D31" s="21" t="s">
        <v>25</v>
      </c>
      <c r="E31" s="21">
        <v>6502</v>
      </c>
      <c r="F31" s="21">
        <v>17.257999999999999</v>
      </c>
      <c r="G31" s="101" t="s">
        <v>37</v>
      </c>
      <c r="H31" s="25"/>
      <c r="I31" s="87"/>
      <c r="J31" s="87"/>
      <c r="K31" s="87"/>
      <c r="L31" s="87"/>
      <c r="M31" s="87"/>
      <c r="N31" s="87"/>
      <c r="O31" s="87"/>
      <c r="P31" s="87">
        <f>836423-1</f>
        <v>836422</v>
      </c>
      <c r="Q31" s="87"/>
      <c r="R31" s="87"/>
      <c r="S31" s="87"/>
      <c r="T31" s="87"/>
      <c r="U31" s="90">
        <f>P31</f>
        <v>836422</v>
      </c>
      <c r="V31" s="92"/>
    </row>
    <row r="32" spans="1:22" s="7" customFormat="1" ht="15" hidden="1" x14ac:dyDescent="0.35">
      <c r="A32" s="42" t="s">
        <v>24</v>
      </c>
      <c r="B32" s="23" t="s">
        <v>61</v>
      </c>
      <c r="C32" s="21" t="s">
        <v>100</v>
      </c>
      <c r="D32" s="21" t="s">
        <v>25</v>
      </c>
      <c r="E32" s="21">
        <v>6502</v>
      </c>
      <c r="F32" s="21">
        <v>17.257999999999999</v>
      </c>
      <c r="G32" s="101" t="s">
        <v>37</v>
      </c>
      <c r="H32" s="25"/>
      <c r="I32" s="87"/>
      <c r="J32" s="87"/>
      <c r="K32" s="87"/>
      <c r="L32" s="87"/>
      <c r="M32" s="87"/>
      <c r="N32" s="87"/>
      <c r="O32" s="87"/>
      <c r="P32" s="87">
        <v>1</v>
      </c>
      <c r="Q32" s="87"/>
      <c r="R32" s="87"/>
      <c r="S32" s="87"/>
      <c r="T32" s="87"/>
      <c r="U32" s="90">
        <f t="shared" ref="U32:U36" si="1">P32</f>
        <v>1</v>
      </c>
      <c r="V32" s="92"/>
    </row>
    <row r="33" spans="1:22" s="7" customFormat="1" ht="15" hidden="1" x14ac:dyDescent="0.35">
      <c r="A33" s="36" t="s">
        <v>22</v>
      </c>
      <c r="B33" s="100" t="s">
        <v>59</v>
      </c>
      <c r="C33" s="71" t="s">
        <v>101</v>
      </c>
      <c r="D33" s="21" t="s">
        <v>23</v>
      </c>
      <c r="E33" s="21">
        <v>6503</v>
      </c>
      <c r="F33" s="21">
        <v>17.277999999999999</v>
      </c>
      <c r="G33" s="101" t="s">
        <v>37</v>
      </c>
      <c r="H33" s="25"/>
      <c r="I33" s="87"/>
      <c r="J33" s="87"/>
      <c r="K33" s="87"/>
      <c r="L33" s="87"/>
      <c r="M33" s="87"/>
      <c r="N33" s="87"/>
      <c r="O33" s="87"/>
      <c r="P33" s="87">
        <f>841431-1</f>
        <v>841430</v>
      </c>
      <c r="Q33" s="87"/>
      <c r="R33" s="87"/>
      <c r="S33" s="87"/>
      <c r="T33" s="87"/>
      <c r="U33" s="90">
        <f t="shared" si="1"/>
        <v>841430</v>
      </c>
      <c r="V33" s="92"/>
    </row>
    <row r="34" spans="1:22" s="7" customFormat="1" ht="15" hidden="1" x14ac:dyDescent="0.35">
      <c r="A34" s="36" t="s">
        <v>22</v>
      </c>
      <c r="B34" s="23" t="s">
        <v>61</v>
      </c>
      <c r="C34" s="71" t="s">
        <v>101</v>
      </c>
      <c r="D34" s="21" t="s">
        <v>23</v>
      </c>
      <c r="E34" s="21">
        <v>6503</v>
      </c>
      <c r="F34" s="21">
        <v>17.277999999999999</v>
      </c>
      <c r="G34" s="101" t="s">
        <v>37</v>
      </c>
      <c r="H34" s="25"/>
      <c r="I34" s="87"/>
      <c r="J34" s="87"/>
      <c r="K34" s="87"/>
      <c r="L34" s="87"/>
      <c r="M34" s="87"/>
      <c r="N34" s="87"/>
      <c r="O34" s="87"/>
      <c r="P34" s="87">
        <v>1</v>
      </c>
      <c r="Q34" s="87"/>
      <c r="R34" s="87"/>
      <c r="S34" s="87"/>
      <c r="T34" s="87"/>
      <c r="U34" s="90">
        <f t="shared" si="1"/>
        <v>1</v>
      </c>
      <c r="V34" s="92"/>
    </row>
    <row r="35" spans="1:22" s="7" customFormat="1" ht="15" hidden="1" x14ac:dyDescent="0.35">
      <c r="A35" s="36" t="s">
        <v>105</v>
      </c>
      <c r="B35" s="100" t="s">
        <v>59</v>
      </c>
      <c r="C35" s="71" t="s">
        <v>101</v>
      </c>
      <c r="D35" s="21" t="s">
        <v>23</v>
      </c>
      <c r="E35" s="21">
        <v>6503</v>
      </c>
      <c r="F35" s="21">
        <v>17.277999999999999</v>
      </c>
      <c r="G35" s="101" t="s">
        <v>37</v>
      </c>
      <c r="H35" s="25"/>
      <c r="I35" s="87"/>
      <c r="J35" s="87"/>
      <c r="K35" s="87"/>
      <c r="L35" s="87"/>
      <c r="M35" s="87"/>
      <c r="N35" s="87"/>
      <c r="O35" s="87"/>
      <c r="P35" s="87"/>
      <c r="Q35" s="87">
        <v>16000</v>
      </c>
      <c r="R35" s="87"/>
      <c r="S35" s="87"/>
      <c r="T35" s="87"/>
      <c r="U35" s="90">
        <f>Q35</f>
        <v>16000</v>
      </c>
      <c r="V35" s="92"/>
    </row>
    <row r="36" spans="1:22" s="9" customFormat="1" ht="15" hidden="1" x14ac:dyDescent="0.35">
      <c r="A36" s="36"/>
      <c r="B36" s="23"/>
      <c r="C36" s="55"/>
      <c r="D36" s="21"/>
      <c r="E36" s="23"/>
      <c r="F36" s="21"/>
      <c r="G36" s="21"/>
      <c r="H36" s="25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90">
        <f t="shared" si="1"/>
        <v>0</v>
      </c>
      <c r="V36" s="91"/>
    </row>
    <row r="37" spans="1:22" s="9" customFormat="1" ht="15" hidden="1" x14ac:dyDescent="0.35">
      <c r="A37" s="36"/>
      <c r="B37" s="23"/>
      <c r="C37" s="21"/>
      <c r="D37" s="21"/>
      <c r="E37" s="23"/>
      <c r="F37" s="21"/>
      <c r="G37" s="21"/>
      <c r="H37" s="25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90">
        <f>SUM(H37:I37)</f>
        <v>0</v>
      </c>
      <c r="V37" s="91"/>
    </row>
    <row r="38" spans="1:22" s="9" customFormat="1" ht="15" hidden="1" x14ac:dyDescent="0.35">
      <c r="A38" s="15" t="s">
        <v>8</v>
      </c>
      <c r="B38" s="23"/>
      <c r="C38" s="21"/>
      <c r="D38" s="21"/>
      <c r="E38" s="23"/>
      <c r="F38" s="21"/>
      <c r="G38" s="21"/>
      <c r="H38" s="25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90">
        <f>SUM(H38:I38)</f>
        <v>0</v>
      </c>
      <c r="V38" s="91"/>
    </row>
    <row r="39" spans="1:22" s="9" customFormat="1" ht="15" hidden="1" x14ac:dyDescent="0.35">
      <c r="A39" s="21" t="s">
        <v>98</v>
      </c>
      <c r="B39" s="23"/>
      <c r="C39" s="21"/>
      <c r="D39" s="21"/>
      <c r="E39" s="23"/>
      <c r="F39" s="56"/>
      <c r="G39" s="56"/>
      <c r="H39" s="25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90">
        <f>SUM(H39:I39)</f>
        <v>0</v>
      </c>
      <c r="V39" s="91"/>
    </row>
    <row r="40" spans="1:22" s="9" customFormat="1" ht="15" hidden="1" x14ac:dyDescent="0.35">
      <c r="A40" s="42" t="s">
        <v>15</v>
      </c>
      <c r="B40" s="23" t="s">
        <v>59</v>
      </c>
      <c r="C40" s="21" t="s">
        <v>97</v>
      </c>
      <c r="D40" s="21" t="s">
        <v>26</v>
      </c>
      <c r="E40" s="21" t="s">
        <v>27</v>
      </c>
      <c r="F40" s="23">
        <v>17.207000000000001</v>
      </c>
      <c r="G40" s="71" t="s">
        <v>38</v>
      </c>
      <c r="H40" s="25"/>
      <c r="I40" s="87"/>
      <c r="J40" s="87"/>
      <c r="K40" s="87"/>
      <c r="L40" s="87"/>
      <c r="M40" s="87"/>
      <c r="N40" s="87"/>
      <c r="O40" s="87">
        <f>603128.39-1</f>
        <v>603127.39</v>
      </c>
      <c r="P40" s="87"/>
      <c r="Q40" s="87"/>
      <c r="R40" s="87"/>
      <c r="S40" s="87"/>
      <c r="T40" s="87"/>
      <c r="U40" s="90">
        <f>SUM(O40)</f>
        <v>603127.39</v>
      </c>
      <c r="V40" s="91"/>
    </row>
    <row r="41" spans="1:22" s="9" customFormat="1" ht="15" hidden="1" x14ac:dyDescent="0.35">
      <c r="A41" s="42" t="s">
        <v>15</v>
      </c>
      <c r="B41" s="23" t="s">
        <v>61</v>
      </c>
      <c r="C41" s="21" t="s">
        <v>97</v>
      </c>
      <c r="D41" s="21" t="s">
        <v>26</v>
      </c>
      <c r="E41" s="21" t="s">
        <v>27</v>
      </c>
      <c r="F41" s="23">
        <v>17.207000000000001</v>
      </c>
      <c r="G41" s="71" t="s">
        <v>38</v>
      </c>
      <c r="H41" s="25"/>
      <c r="I41" s="87"/>
      <c r="J41" s="87"/>
      <c r="K41" s="87"/>
      <c r="L41" s="87"/>
      <c r="M41" s="87"/>
      <c r="N41" s="87"/>
      <c r="O41" s="87">
        <v>1</v>
      </c>
      <c r="P41" s="87"/>
      <c r="Q41" s="87"/>
      <c r="R41" s="87"/>
      <c r="S41" s="87"/>
      <c r="T41" s="87"/>
      <c r="U41" s="90">
        <f t="shared" ref="U41:U43" si="2">SUM(O41)</f>
        <v>1</v>
      </c>
      <c r="V41" s="91"/>
    </row>
    <row r="42" spans="1:22" s="9" customFormat="1" ht="15" hidden="1" x14ac:dyDescent="0.35">
      <c r="A42" s="42" t="s">
        <v>16</v>
      </c>
      <c r="B42" s="23" t="s">
        <v>59</v>
      </c>
      <c r="C42" s="21" t="s">
        <v>97</v>
      </c>
      <c r="D42" s="21" t="s">
        <v>26</v>
      </c>
      <c r="E42" s="21" t="s">
        <v>28</v>
      </c>
      <c r="F42" s="23" t="s">
        <v>29</v>
      </c>
      <c r="G42" s="71" t="s">
        <v>38</v>
      </c>
      <c r="H42" s="25"/>
      <c r="I42" s="87"/>
      <c r="J42" s="87"/>
      <c r="K42" s="87"/>
      <c r="L42" s="87"/>
      <c r="M42" s="87"/>
      <c r="N42" s="87"/>
      <c r="O42" s="87">
        <f>34266-1</f>
        <v>34265</v>
      </c>
      <c r="P42" s="87"/>
      <c r="Q42" s="87"/>
      <c r="R42" s="87"/>
      <c r="S42" s="87"/>
      <c r="T42" s="87"/>
      <c r="U42" s="90">
        <f t="shared" si="2"/>
        <v>34265</v>
      </c>
      <c r="V42" s="91"/>
    </row>
    <row r="43" spans="1:22" s="9" customFormat="1" ht="15" hidden="1" x14ac:dyDescent="0.35">
      <c r="A43" s="42" t="s">
        <v>16</v>
      </c>
      <c r="B43" s="23" t="s">
        <v>61</v>
      </c>
      <c r="C43" s="21" t="s">
        <v>97</v>
      </c>
      <c r="D43" s="21" t="s">
        <v>26</v>
      </c>
      <c r="E43" s="21" t="s">
        <v>28</v>
      </c>
      <c r="F43" s="23" t="s">
        <v>29</v>
      </c>
      <c r="G43" s="71" t="s">
        <v>38</v>
      </c>
      <c r="H43" s="25"/>
      <c r="I43" s="87"/>
      <c r="J43" s="87"/>
      <c r="K43" s="87"/>
      <c r="L43" s="87"/>
      <c r="M43" s="87"/>
      <c r="N43" s="87"/>
      <c r="O43" s="87">
        <v>1</v>
      </c>
      <c r="P43" s="87"/>
      <c r="Q43" s="87"/>
      <c r="R43" s="87"/>
      <c r="S43" s="87"/>
      <c r="T43" s="87"/>
      <c r="U43" s="90">
        <f t="shared" si="2"/>
        <v>1</v>
      </c>
      <c r="V43" s="91"/>
    </row>
    <row r="44" spans="1:22" s="9" customFormat="1" ht="15.5" hidden="1" x14ac:dyDescent="0.35">
      <c r="A44" s="102" t="s">
        <v>109</v>
      </c>
      <c r="B44" s="23" t="s">
        <v>59</v>
      </c>
      <c r="C44" s="103" t="s">
        <v>110</v>
      </c>
      <c r="D44" s="103" t="s">
        <v>43</v>
      </c>
      <c r="E44" s="68" t="s">
        <v>44</v>
      </c>
      <c r="F44" s="104" t="s">
        <v>14</v>
      </c>
      <c r="G44" s="57"/>
      <c r="H44" s="25"/>
      <c r="I44" s="87"/>
      <c r="J44" s="87"/>
      <c r="K44" s="87"/>
      <c r="L44" s="87"/>
      <c r="M44" s="87"/>
      <c r="N44" s="87"/>
      <c r="O44" s="87"/>
      <c r="P44" s="87"/>
      <c r="Q44" s="87"/>
      <c r="R44" s="87">
        <v>7142.95</v>
      </c>
      <c r="S44" s="87"/>
      <c r="T44" s="87"/>
      <c r="U44" s="90">
        <f>SUM(R44)</f>
        <v>7142.95</v>
      </c>
      <c r="V44" s="91"/>
    </row>
    <row r="45" spans="1:22" s="9" customFormat="1" ht="15" hidden="1" x14ac:dyDescent="0.35">
      <c r="A45" s="102" t="s">
        <v>113</v>
      </c>
      <c r="B45" s="23" t="s">
        <v>59</v>
      </c>
      <c r="C45" s="105" t="s">
        <v>114</v>
      </c>
      <c r="D45" s="105" t="s">
        <v>32</v>
      </c>
      <c r="E45" s="21" t="s">
        <v>33</v>
      </c>
      <c r="F45" s="21" t="s">
        <v>14</v>
      </c>
      <c r="G45" s="57"/>
      <c r="H45" s="25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>
        <v>5050.1881418943231</v>
      </c>
      <c r="T45" s="87"/>
      <c r="U45" s="90">
        <f>S45</f>
        <v>5050.1881418943231</v>
      </c>
      <c r="V45" s="91"/>
    </row>
    <row r="46" spans="1:22" s="9" customFormat="1" ht="15" hidden="1" x14ac:dyDescent="0.35">
      <c r="A46" s="42" t="s">
        <v>115</v>
      </c>
      <c r="B46" s="23" t="s">
        <v>59</v>
      </c>
      <c r="C46" s="105" t="s">
        <v>114</v>
      </c>
      <c r="D46" s="105" t="s">
        <v>32</v>
      </c>
      <c r="E46" s="21" t="s">
        <v>33</v>
      </c>
      <c r="F46" s="21" t="s">
        <v>14</v>
      </c>
      <c r="G46" s="57"/>
      <c r="H46" s="25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>
        <v>5050.1881418943231</v>
      </c>
      <c r="T46" s="87"/>
      <c r="U46" s="90">
        <f>S46</f>
        <v>5050.1881418943231</v>
      </c>
      <c r="V46" s="91"/>
    </row>
    <row r="47" spans="1:22" s="9" customFormat="1" ht="15" hidden="1" x14ac:dyDescent="0.35">
      <c r="A47" s="74"/>
      <c r="B47" s="63"/>
      <c r="C47" s="76"/>
      <c r="D47" s="76"/>
      <c r="E47" s="77"/>
      <c r="F47" s="23"/>
      <c r="G47" s="58"/>
      <c r="H47" s="25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90">
        <f t="shared" ref="U47:U58" si="3">SUM(H47:I47)</f>
        <v>0</v>
      </c>
      <c r="V47" s="91"/>
    </row>
    <row r="48" spans="1:22" s="9" customFormat="1" ht="15" hidden="1" x14ac:dyDescent="0.35">
      <c r="A48" s="79"/>
      <c r="B48" s="63"/>
      <c r="C48" s="78"/>
      <c r="D48" s="80"/>
      <c r="E48" s="75"/>
      <c r="F48" s="23"/>
      <c r="G48" s="58"/>
      <c r="H48" s="25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0">
        <f t="shared" si="3"/>
        <v>0</v>
      </c>
      <c r="V48" s="91"/>
    </row>
    <row r="49" spans="1:22" s="9" customFormat="1" ht="15" hidden="1" x14ac:dyDescent="0.35">
      <c r="A49" s="74"/>
      <c r="B49" s="63"/>
      <c r="C49" s="21"/>
      <c r="D49" s="21"/>
      <c r="E49" s="83"/>
      <c r="F49" s="23"/>
      <c r="G49" s="58"/>
      <c r="H49" s="25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90">
        <f t="shared" si="3"/>
        <v>0</v>
      </c>
      <c r="V49" s="91"/>
    </row>
    <row r="50" spans="1:22" s="9" customFormat="1" ht="15" hidden="1" x14ac:dyDescent="0.35">
      <c r="A50" s="42"/>
      <c r="B50" s="53"/>
      <c r="C50" s="52"/>
      <c r="D50" s="21"/>
      <c r="E50" s="52"/>
      <c r="F50" s="58"/>
      <c r="G50" s="58"/>
      <c r="H50" s="25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90">
        <f t="shared" si="3"/>
        <v>0</v>
      </c>
      <c r="V50" s="91"/>
    </row>
    <row r="51" spans="1:22" s="9" customFormat="1" ht="15" hidden="1" x14ac:dyDescent="0.35">
      <c r="A51" s="42"/>
      <c r="B51" s="23"/>
      <c r="C51" s="37"/>
      <c r="D51" s="21"/>
      <c r="E51" s="38"/>
      <c r="F51" s="82"/>
      <c r="G51" s="58"/>
      <c r="H51" s="25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90">
        <f t="shared" si="3"/>
        <v>0</v>
      </c>
      <c r="V51" s="91"/>
    </row>
    <row r="52" spans="1:22" s="9" customFormat="1" ht="15" hidden="1" x14ac:dyDescent="0.35">
      <c r="A52" s="43"/>
      <c r="B52" s="23"/>
      <c r="C52" s="59"/>
      <c r="D52" s="35"/>
      <c r="E52" s="21"/>
      <c r="F52" s="57"/>
      <c r="G52" s="57"/>
      <c r="H52" s="25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0">
        <f t="shared" si="3"/>
        <v>0</v>
      </c>
      <c r="V52" s="91"/>
    </row>
    <row r="53" spans="1:22" s="9" customFormat="1" ht="15" hidden="1" x14ac:dyDescent="0.35">
      <c r="A53" s="43"/>
      <c r="B53" s="63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90">
        <f t="shared" si="3"/>
        <v>0</v>
      </c>
      <c r="V53" s="91"/>
    </row>
    <row r="54" spans="1:22" s="9" customFormat="1" ht="15" hidden="1" x14ac:dyDescent="0.35">
      <c r="A54" s="42"/>
      <c r="B54" s="63"/>
      <c r="C54" s="21"/>
      <c r="D54" s="21" t="s">
        <v>32</v>
      </c>
      <c r="E54" s="21" t="s">
        <v>33</v>
      </c>
      <c r="F54" s="23" t="s">
        <v>14</v>
      </c>
      <c r="G54" s="23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90">
        <f t="shared" si="3"/>
        <v>0</v>
      </c>
      <c r="V54" s="91"/>
    </row>
    <row r="55" spans="1:22" s="9" customFormat="1" ht="15" hidden="1" x14ac:dyDescent="0.35">
      <c r="A55" s="43"/>
      <c r="B55" s="44"/>
      <c r="C55" s="21"/>
      <c r="D55" s="21"/>
      <c r="E55" s="21"/>
      <c r="F55" s="58"/>
      <c r="G55" s="5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90">
        <f t="shared" si="3"/>
        <v>0</v>
      </c>
      <c r="V55" s="91"/>
    </row>
    <row r="56" spans="1:22" s="9" customFormat="1" ht="14.5" hidden="1" customHeight="1" x14ac:dyDescent="0.3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90">
        <f t="shared" si="3"/>
        <v>0</v>
      </c>
      <c r="V56" s="91"/>
    </row>
    <row r="57" spans="1:22" s="9" customFormat="1" ht="15" hidden="1" x14ac:dyDescent="0.3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90">
        <f t="shared" si="3"/>
        <v>0</v>
      </c>
      <c r="V57" s="91"/>
    </row>
    <row r="58" spans="1:22" s="9" customFormat="1" ht="15" hidden="1" x14ac:dyDescent="0.35">
      <c r="A58" s="21" t="s">
        <v>77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90">
        <f t="shared" si="3"/>
        <v>0</v>
      </c>
      <c r="V58" s="91"/>
    </row>
    <row r="59" spans="1:22" s="9" customFormat="1" ht="15" hidden="1" x14ac:dyDescent="0.35">
      <c r="A59" s="97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90"/>
      <c r="V59" s="91"/>
    </row>
    <row r="60" spans="1:22" s="9" customFormat="1" ht="15" hidden="1" x14ac:dyDescent="0.35">
      <c r="A60" s="47" t="s">
        <v>75</v>
      </c>
      <c r="B60" s="23" t="s">
        <v>76</v>
      </c>
      <c r="C60" s="21" t="s">
        <v>50</v>
      </c>
      <c r="D60" s="21" t="s">
        <v>51</v>
      </c>
      <c r="E60" s="38" t="s">
        <v>52</v>
      </c>
      <c r="F60" s="35">
        <v>17.800999999999998</v>
      </c>
      <c r="G60" s="71" t="s">
        <v>39</v>
      </c>
      <c r="H60" s="49"/>
      <c r="I60" s="49"/>
      <c r="J60" s="49"/>
      <c r="K60" s="49">
        <v>31513</v>
      </c>
      <c r="L60" s="49"/>
      <c r="M60" s="49"/>
      <c r="N60" s="49"/>
      <c r="O60" s="49"/>
      <c r="P60" s="49"/>
      <c r="Q60" s="49"/>
      <c r="R60" s="49"/>
      <c r="S60" s="49"/>
      <c r="T60" s="49"/>
      <c r="U60" s="90">
        <f>K60</f>
        <v>31513</v>
      </c>
      <c r="V60" s="91"/>
    </row>
    <row r="61" spans="1:22" s="7" customFormat="1" ht="15" hidden="1" x14ac:dyDescent="0.35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90">
        <f>SUM(H61:I61)</f>
        <v>0</v>
      </c>
      <c r="V61" s="92"/>
    </row>
    <row r="62" spans="1:22" s="7" customFormat="1" ht="15" hidden="1" x14ac:dyDescent="0.35">
      <c r="A62" s="21" t="s">
        <v>78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90">
        <f>SUM(H62:I62)</f>
        <v>0</v>
      </c>
      <c r="V62" s="92"/>
    </row>
    <row r="63" spans="1:22" s="7" customFormat="1" ht="15.5" hidden="1" thickBot="1" x14ac:dyDescent="0.4">
      <c r="A63" s="41" t="s">
        <v>13</v>
      </c>
      <c r="B63" s="85" t="s">
        <v>59</v>
      </c>
      <c r="C63" s="69" t="s">
        <v>93</v>
      </c>
      <c r="D63" s="70" t="s">
        <v>30</v>
      </c>
      <c r="E63" s="70" t="s">
        <v>31</v>
      </c>
      <c r="F63" s="23" t="s">
        <v>14</v>
      </c>
      <c r="G63" s="23"/>
      <c r="H63" s="49"/>
      <c r="I63" s="49"/>
      <c r="J63" s="49"/>
      <c r="K63" s="49"/>
      <c r="L63" s="49"/>
      <c r="M63" s="49"/>
      <c r="N63" s="49">
        <v>588257</v>
      </c>
      <c r="O63" s="49"/>
      <c r="P63" s="49"/>
      <c r="Q63" s="49"/>
      <c r="R63" s="49"/>
      <c r="S63" s="49"/>
      <c r="T63" s="49"/>
      <c r="U63" s="90">
        <f>N63</f>
        <v>588257</v>
      </c>
      <c r="V63" s="92"/>
    </row>
    <row r="64" spans="1:22" s="7" customFormat="1" ht="15.5" hidden="1" thickTop="1" x14ac:dyDescent="0.35">
      <c r="A64" s="98" t="s">
        <v>80</v>
      </c>
      <c r="B64" s="23" t="s">
        <v>59</v>
      </c>
      <c r="C64" s="55" t="s">
        <v>81</v>
      </c>
      <c r="D64" s="70" t="s">
        <v>82</v>
      </c>
      <c r="E64" s="99" t="s">
        <v>83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49"/>
      <c r="O64" s="49"/>
      <c r="P64" s="49"/>
      <c r="Q64" s="49"/>
      <c r="R64" s="49"/>
      <c r="S64" s="49"/>
      <c r="T64" s="49"/>
      <c r="U64" s="90">
        <f>SUM(L64)</f>
        <v>95000</v>
      </c>
      <c r="V64" s="92"/>
    </row>
    <row r="65" spans="1:22" s="7" customFormat="1" ht="15" hidden="1" x14ac:dyDescent="0.35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90">
        <f>SUM(H65:I65)</f>
        <v>0</v>
      </c>
      <c r="V65" s="92"/>
    </row>
    <row r="66" spans="1:22" s="7" customFormat="1" ht="15" hidden="1" x14ac:dyDescent="0.35">
      <c r="A66" s="10"/>
      <c r="B66" s="26"/>
      <c r="C66" s="26"/>
      <c r="D66" s="20"/>
      <c r="E66" s="20"/>
      <c r="F66" s="20"/>
      <c r="G66" s="20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90">
        <f t="shared" ref="U66" si="4">SUM(H66:I66)</f>
        <v>0</v>
      </c>
      <c r="V66" s="92"/>
    </row>
    <row r="67" spans="1:22" s="7" customFormat="1" ht="18" x14ac:dyDescent="0.4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50">
        <f>SUM(N62:N65)</f>
        <v>588257</v>
      </c>
      <c r="O67" s="50">
        <f>SUM(O39:O43)</f>
        <v>637394.39</v>
      </c>
      <c r="P67" s="50">
        <f>SUM(P31:P34)</f>
        <v>1677854</v>
      </c>
      <c r="Q67" s="50">
        <f>SUM(Q24:Q36)</f>
        <v>16000</v>
      </c>
      <c r="R67" s="50">
        <f>SUM(R38:R45)</f>
        <v>7142.95</v>
      </c>
      <c r="S67" s="50">
        <f>SUM(S45:S66)</f>
        <v>10100.376283788646</v>
      </c>
      <c r="T67" s="50">
        <f>SUM(T16:T17)</f>
        <v>181500</v>
      </c>
      <c r="U67" s="90"/>
      <c r="V67" s="92"/>
    </row>
    <row r="68" spans="1:22" s="7" customFormat="1" ht="18" x14ac:dyDescent="0.4">
      <c r="A68" s="29"/>
      <c r="B68" s="30"/>
      <c r="C68" s="31"/>
      <c r="D68" s="31"/>
      <c r="E68" s="31"/>
      <c r="F68" s="31"/>
      <c r="G68" s="31"/>
      <c r="H68" s="32"/>
      <c r="I68" s="32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33"/>
      <c r="V68" s="92"/>
    </row>
    <row r="69" spans="1:22" ht="14.5" x14ac:dyDescent="0.35">
      <c r="A69" s="39" t="s">
        <v>9</v>
      </c>
    </row>
    <row r="70" spans="1:22" ht="14.5" hidden="1" x14ac:dyDescent="0.35">
      <c r="A70" s="39" t="s">
        <v>53</v>
      </c>
    </row>
    <row r="71" spans="1:22" ht="14.5" hidden="1" x14ac:dyDescent="0.35">
      <c r="A71" s="62" t="s">
        <v>54</v>
      </c>
    </row>
    <row r="72" spans="1:22" ht="14.5" hidden="1" x14ac:dyDescent="0.35">
      <c r="A72" s="39" t="s">
        <v>64</v>
      </c>
    </row>
    <row r="73" spans="1:22" ht="14.5" hidden="1" x14ac:dyDescent="0.35">
      <c r="A73" s="62" t="s">
        <v>62</v>
      </c>
    </row>
    <row r="74" spans="1:22" ht="14.5" hidden="1" x14ac:dyDescent="0.35">
      <c r="A74" s="39" t="s">
        <v>71</v>
      </c>
    </row>
    <row r="75" spans="1:22" ht="14.5" hidden="1" x14ac:dyDescent="0.35">
      <c r="A75" s="62" t="s">
        <v>70</v>
      </c>
    </row>
    <row r="76" spans="1:22" ht="14.5" hidden="1" x14ac:dyDescent="0.35">
      <c r="A76" s="39" t="s">
        <v>74</v>
      </c>
    </row>
    <row r="77" spans="1:22" ht="14.5" hidden="1" x14ac:dyDescent="0.35">
      <c r="A77" s="62" t="s">
        <v>73</v>
      </c>
    </row>
    <row r="78" spans="1:22" ht="14.5" hidden="1" x14ac:dyDescent="0.35">
      <c r="A78" s="39" t="s">
        <v>85</v>
      </c>
    </row>
    <row r="79" spans="1:22" ht="14.5" hidden="1" x14ac:dyDescent="0.35">
      <c r="A79" s="39" t="s">
        <v>84</v>
      </c>
    </row>
    <row r="80" spans="1:22" ht="14.5" hidden="1" x14ac:dyDescent="0.35">
      <c r="A80" s="39" t="s">
        <v>88</v>
      </c>
    </row>
    <row r="81" spans="1:1" ht="14.5" hidden="1" x14ac:dyDescent="0.35">
      <c r="A81" s="62" t="s">
        <v>87</v>
      </c>
    </row>
    <row r="82" spans="1:1" ht="14.5" hidden="1" x14ac:dyDescent="0.35">
      <c r="A82" s="39" t="s">
        <v>91</v>
      </c>
    </row>
    <row r="83" spans="1:1" ht="14.5" hidden="1" x14ac:dyDescent="0.35">
      <c r="A83" s="62" t="s">
        <v>90</v>
      </c>
    </row>
    <row r="84" spans="1:1" ht="14.5" hidden="1" x14ac:dyDescent="0.35">
      <c r="A84" s="39" t="s">
        <v>95</v>
      </c>
    </row>
    <row r="85" spans="1:1" ht="14.5" hidden="1" x14ac:dyDescent="0.35">
      <c r="A85" s="62" t="s">
        <v>94</v>
      </c>
    </row>
    <row r="86" spans="1:1" ht="14.5" hidden="1" x14ac:dyDescent="0.35">
      <c r="A86" s="39" t="s">
        <v>103</v>
      </c>
    </row>
    <row r="87" spans="1:1" ht="14.5" hidden="1" x14ac:dyDescent="0.35">
      <c r="A87" s="62" t="s">
        <v>102</v>
      </c>
    </row>
    <row r="88" spans="1:1" ht="14.5" hidden="1" x14ac:dyDescent="0.35">
      <c r="A88" s="39" t="s">
        <v>107</v>
      </c>
    </row>
    <row r="89" spans="1:1" ht="14.5" hidden="1" x14ac:dyDescent="0.35">
      <c r="A89" s="62" t="s">
        <v>106</v>
      </c>
    </row>
    <row r="90" spans="1:1" ht="14.5" hidden="1" x14ac:dyDescent="0.35">
      <c r="A90" s="39" t="s">
        <v>112</v>
      </c>
    </row>
    <row r="91" spans="1:1" ht="14.5" hidden="1" x14ac:dyDescent="0.35">
      <c r="A91" s="62" t="s">
        <v>111</v>
      </c>
    </row>
    <row r="92" spans="1:1" ht="14.5" hidden="1" x14ac:dyDescent="0.35">
      <c r="A92" s="39" t="s">
        <v>118</v>
      </c>
    </row>
    <row r="93" spans="1:1" ht="14.5" hidden="1" x14ac:dyDescent="0.35">
      <c r="A93" s="62" t="s">
        <v>117</v>
      </c>
    </row>
    <row r="94" spans="1:1" ht="14.5" x14ac:dyDescent="0.35">
      <c r="A94" s="39" t="s">
        <v>121</v>
      </c>
    </row>
    <row r="95" spans="1:1" ht="14.5" x14ac:dyDescent="0.35">
      <c r="A95" s="62" t="s">
        <v>120</v>
      </c>
    </row>
    <row r="103" spans="1:1" ht="14.5" x14ac:dyDescent="0.35">
      <c r="A103" s="16" t="s">
        <v>45</v>
      </c>
    </row>
    <row r="104" spans="1:1" ht="14.5" x14ac:dyDescent="0.35">
      <c r="A104" s="81" t="s">
        <v>48</v>
      </c>
    </row>
    <row r="105" spans="1:1" ht="14.5" x14ac:dyDescent="0.35">
      <c r="A105" s="16" t="s">
        <v>46</v>
      </c>
    </row>
    <row r="106" spans="1:1" ht="14.5" x14ac:dyDescent="0.35">
      <c r="A106" s="81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2024-02-29T15:14:14Z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