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1C2B6EAB-858B-4D86-BE2E-9EF6E20188C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TRO SOUTH WEST" sheetId="2" r:id="rId1"/>
  </sheets>
  <definedNames>
    <definedName name="_xlnm.Print_Area" localSheetId="0">'METRO SOUTH WEST'!$A$1:$H$68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42" i="2" l="1"/>
  <c r="W67" i="2" l="1"/>
  <c r="X43" i="2"/>
  <c r="X50" i="2"/>
  <c r="X49" i="2"/>
  <c r="V67" i="2"/>
  <c r="X48" i="2"/>
  <c r="U47" i="2"/>
  <c r="U67" i="2" s="1"/>
  <c r="T67" i="2"/>
  <c r="X46" i="2"/>
  <c r="X45" i="2"/>
  <c r="S67" i="2"/>
  <c r="R67" i="2"/>
  <c r="X44" i="2"/>
  <c r="Q67" i="2"/>
  <c r="X35" i="2"/>
  <c r="P33" i="2"/>
  <c r="X33" i="2" s="1"/>
  <c r="P31" i="2"/>
  <c r="X31" i="2" s="1"/>
  <c r="X32" i="2"/>
  <c r="X34" i="2"/>
  <c r="X36" i="2"/>
  <c r="O42" i="2"/>
  <c r="O40" i="2"/>
  <c r="X41" i="2"/>
  <c r="X63" i="2"/>
  <c r="N67" i="2"/>
  <c r="X28" i="2"/>
  <c r="M27" i="2"/>
  <c r="X27" i="2" s="1"/>
  <c r="L67" i="2"/>
  <c r="X64" i="2"/>
  <c r="X60" i="2"/>
  <c r="K67" i="2"/>
  <c r="X18" i="2"/>
  <c r="J17" i="2"/>
  <c r="X17" i="2" s="1"/>
  <c r="I29" i="2"/>
  <c r="X29" i="2" s="1"/>
  <c r="X26" i="2"/>
  <c r="H25" i="2"/>
  <c r="X25" i="2" s="1"/>
  <c r="X9" i="2"/>
  <c r="X10" i="2"/>
  <c r="X11" i="2"/>
  <c r="X12" i="2"/>
  <c r="X13" i="2"/>
  <c r="X14" i="2"/>
  <c r="X15" i="2"/>
  <c r="X16" i="2"/>
  <c r="X23" i="2"/>
  <c r="X24" i="2"/>
  <c r="X30" i="2"/>
  <c r="X37" i="2"/>
  <c r="X38" i="2"/>
  <c r="X39" i="2"/>
  <c r="X51" i="2"/>
  <c r="X52" i="2"/>
  <c r="X53" i="2"/>
  <c r="X54" i="2"/>
  <c r="X55" i="2"/>
  <c r="X56" i="2"/>
  <c r="X57" i="2"/>
  <c r="X58" i="2"/>
  <c r="X61" i="2"/>
  <c r="X62" i="2"/>
  <c r="X65" i="2"/>
  <c r="X66" i="2"/>
  <c r="X8" i="2"/>
  <c r="X47" i="2" l="1"/>
  <c r="O67" i="2"/>
  <c r="P67" i="2"/>
  <c r="X40" i="2"/>
  <c r="M67" i="2"/>
  <c r="J67" i="2"/>
  <c r="H67" i="2"/>
  <c r="I67" i="2"/>
</calcChain>
</file>

<file path=xl/sharedStrings.xml><?xml version="1.0" encoding="utf-8"?>
<sst xmlns="http://schemas.openxmlformats.org/spreadsheetml/2006/main" count="241" uniqueCount="142">
  <si>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</si>
  <si>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</si>
  <si>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</si>
  <si>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</si>
  <si>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</si>
  <si>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</si>
  <si>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</si>
  <si>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</si>
  <si>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</si>
  <si>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</si>
  <si>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</si>
  <si>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</si>
  <si>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</si>
  <si>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</si>
  <si>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</si>
  <si>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</si>
  <si>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</si>
  <si>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</si>
  <si>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</si>
  <si>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</si>
  <si>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</si>
  <si>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</si>
  <si>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</si>
  <si>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</si>
  <si>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</si>
  <si>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</si>
  <si>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7002-6626</t>
  </si>
  <si>
    <t>K105</t>
  </si>
  <si>
    <t>K107</t>
  </si>
  <si>
    <t>17.207</t>
  </si>
  <si>
    <t>7003-0803</t>
  </si>
  <si>
    <t>K284</t>
  </si>
  <si>
    <t>4400-1979</t>
  </si>
  <si>
    <t>K227</t>
  </si>
  <si>
    <t>CT EOL 23CCMESWTRADE</t>
  </si>
  <si>
    <t>FAIN #</t>
  </si>
  <si>
    <t>TA38685-22-55-A-25</t>
  </si>
  <si>
    <t>AA-38535-22-55-A-25</t>
  </si>
  <si>
    <t>ES38736-22-55-A-25</t>
  </si>
  <si>
    <t>DV35786-21-55-5-25</t>
  </si>
  <si>
    <t>FTRADE 2022</t>
  </si>
  <si>
    <t>7003-1010</t>
  </si>
  <si>
    <t>K102</t>
  </si>
  <si>
    <t>4120-0020</t>
  </si>
  <si>
    <t>K133</t>
  </si>
  <si>
    <t>VENDOR CUSTOMER CODE</t>
  </si>
  <si>
    <t>UEI #</t>
  </si>
  <si>
    <t>RKKMSLCLTKC7</t>
  </si>
  <si>
    <t>VC0001023810</t>
  </si>
  <si>
    <t>UI-35950-21-60-A-25</t>
  </si>
  <si>
    <t>FVETS2023</t>
  </si>
  <si>
    <t>7002-6628</t>
  </si>
  <si>
    <t>K109</t>
  </si>
  <si>
    <t>INITIAL AWARD FY24  JULY 31, 2023</t>
  </si>
  <si>
    <t>TO ADD FY24 YOUTH FUNDS</t>
  </si>
  <si>
    <t>BUDGET #1 FY24</t>
  </si>
  <si>
    <t>INITIAL AWARD FY24</t>
  </si>
  <si>
    <t>CT EOL 24CCMESWWIA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</si>
  <si>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</si>
  <si>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</si>
  <si>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</si>
  <si>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</si>
  <si>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TO ADD FY24 DISLOCATED WORKER FUNDS</t>
  </si>
  <si>
    <t>FWIADWK24A</t>
  </si>
  <si>
    <t>BUDGET #1 FY24 AUGUST 2, 2023</t>
  </si>
  <si>
    <t>BUDGET #2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</si>
  <si>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</si>
  <si>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</si>
  <si>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2024-SEPT 30, 2024</t>
  </si>
  <si>
    <t>CT EOL 24CCMESWNEGREA</t>
  </si>
  <si>
    <t>TO ADD FY24 RESEA FUNDS</t>
  </si>
  <si>
    <t>BUDGET #2 FY24 AUGUST 8, 2023</t>
  </si>
  <si>
    <t>BUDGET #3 FY24</t>
  </si>
  <si>
    <t>TO ADD FY24 VETS FUNDS</t>
  </si>
  <si>
    <t>BUDGET #3 FY24 AUGUST 31, 2023</t>
  </si>
  <si>
    <t>DVOP</t>
  </si>
  <si>
    <t>JULY 1,2023-JUNE 30, 2024</t>
  </si>
  <si>
    <t>CT EOL 24CCMESWVETSUI</t>
  </si>
  <si>
    <t>CT EOL 24CCMESWSOSWTF</t>
  </si>
  <si>
    <t>BUDGET #4 FY24</t>
  </si>
  <si>
    <t>WORKFORCE TRAINING FUND</t>
  </si>
  <si>
    <t>WTRUSTF24</t>
  </si>
  <si>
    <t>7003-0135</t>
  </si>
  <si>
    <t>K264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</si>
  <si>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</si>
  <si>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</si>
  <si>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</si>
  <si>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</si>
  <si>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</si>
  <si>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FWIAADT24A</t>
  </si>
  <si>
    <t>TO ADD FY24 SOS FUNDS</t>
  </si>
  <si>
    <t>BUDGET #6 FY24 SEPTEMBER 27, 2023</t>
  </si>
  <si>
    <t>BUDGET #6 FY24</t>
  </si>
  <si>
    <t>STOSCC2024</t>
  </si>
  <si>
    <t>TO ADD WP FUNDS</t>
  </si>
  <si>
    <t>BUDGET #7 FY24 DEC 1, 2023</t>
  </si>
  <si>
    <t>BUDGET #7 FY24</t>
  </si>
  <si>
    <t>FES2024</t>
  </si>
  <si>
    <t>CT EOL 24CCMESWWP</t>
  </si>
  <si>
    <t>BUDGET #8 FY24</t>
  </si>
  <si>
    <t>FWIAADT24B</t>
  </si>
  <si>
    <t>FWIADWK24B</t>
  </si>
  <si>
    <t>TO ADD WIOA FUNDS</t>
  </si>
  <si>
    <t>BUDGET #8 FY24 DEC 7, 2023</t>
  </si>
  <si>
    <t>BUDGET #9 FY24</t>
  </si>
  <si>
    <t>RAPID RESPONSE STATE STAFF</t>
  </si>
  <si>
    <t>TO ADD RAPID RESPONSE FUNDS</t>
  </si>
  <si>
    <t>BUDGET #9 FY24 DEC 21, 2023</t>
  </si>
  <si>
    <t>BUDGET #10 FY24</t>
  </si>
  <si>
    <t>MRC</t>
  </si>
  <si>
    <t>F100VR0023</t>
  </si>
  <si>
    <t>TO ADD PARTNER FUNDS</t>
  </si>
  <si>
    <t>BUDGET #10 FY24  JANUARY 24, 2024</t>
  </si>
  <si>
    <t>DTA WPP  (JULY 1, 2023-JAN. 1, 2024)-settlement</t>
  </si>
  <si>
    <t>SPSS2024</t>
  </si>
  <si>
    <t>DTA WPP  (JAN. 2, 2024-JUNE 30, 2024)</t>
  </si>
  <si>
    <t>BUDGET #11 FY24</t>
  </si>
  <si>
    <t>TO ADD DTA WPP FUNDS</t>
  </si>
  <si>
    <t>BUDGET #11 FY24  FEB. 27, 2024</t>
  </si>
  <si>
    <t>BUDGET #12 FY24</t>
  </si>
  <si>
    <t>TO ADD RESEA FUNDS</t>
  </si>
  <si>
    <t>BUDGET #12 FY24  FEB. 29, 2024</t>
  </si>
  <si>
    <t>BUDGET #13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</si>
  <si>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</si>
  <si>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#13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</si>
  <si>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</si>
  <si>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</si>
  <si>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</si>
  <si>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</si>
  <si>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</t>
  </si>
  <si>
    <t>BUDGET #14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</si>
  <si>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</si>
  <si>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</si>
  <si>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</si>
  <si>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</si>
  <si>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</si>
  <si>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</si>
  <si>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</si>
  <si>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</si>
  <si>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#15 FY24</t>
  </si>
  <si>
    <t>BUDGET #15 FY24  MARCH 5, 2024</t>
  </si>
  <si>
    <t>TO ADD BALANCE OF WP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</si>
</sst>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23" fillId="0" borderId="0" xfId="0" applyFont="1"/>
    <xf numFmtId="164" fontId="12" fillId="0" borderId="1" xfId="0" applyNumberFormat="1" applyFont="1" applyBorder="1" applyAlignment="1">
      <alignment horizontal="center"/>
    </xf>
    <xf numFmtId="0" fontId="24" fillId="0" borderId="10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8" fillId="0" borderId="1" xfId="0" applyFont="1" applyBorder="1"/>
    <xf numFmtId="0" fontId="25" fillId="0" borderId="0" xfId="0" applyFont="1" applyAlignment="1">
      <alignment horizontal="center"/>
    </xf>
    <xf numFmtId="44" fontId="12" fillId="0" borderId="1" xfId="1" applyFont="1" applyBorder="1"/>
    <xf numFmtId="44" fontId="8" fillId="0" borderId="0" xfId="1" applyFont="1"/>
    <xf numFmtId="44" fontId="7" fillId="0" borderId="0" xfId="1" applyFont="1"/>
    <xf numFmtId="44" fontId="6" fillId="0" borderId="0" xfId="1" applyFont="1"/>
    <xf numFmtId="44" fontId="7" fillId="0" borderId="1" xfId="1" applyFont="1" applyBorder="1"/>
    <xf numFmtId="44" fontId="8" fillId="0" borderId="1" xfId="1" applyFont="1" applyBorder="1"/>
    <xf numFmtId="44" fontId="13" fillId="0" borderId="0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0" fillId="0" borderId="4" xfId="0" applyFont="1" applyBorder="1" applyAlignment="1">
      <alignment horizontal="center"/>
    </xf>
    <xf numFmtId="0" fontId="12" fillId="0" borderId="1" xfId="0" quotePrefix="1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0" fillId="0" borderId="1" xfId="0" applyFont="1" applyBorder="1"/>
    <xf numFmtId="0" fontId="28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7" fontId="12" fillId="0" borderId="1" xfId="1" applyNumberFormat="1" applyFont="1" applyBorder="1"/>
    <xf numFmtId="0" fontId="18" fillId="0" borderId="1" xfId="0" applyFont="1" applyBorder="1" applyAlignment="1">
      <alignment horizontal="left" vertical="top"/>
    </xf>
    <xf numFmtId="0" fontId="20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0" fontId="18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4"/>
  <sheetViews>
    <sheetView tabSelected="1" topLeftCell="A5" zoomScale="110" zoomScaleNormal="110" workbookViewId="0">
      <selection activeCell="W42" sqref="W42"/>
    </sheetView>
  </sheetViews>
  <sheetFormatPr defaultColWidth="9.1796875" defaultRowHeight="12" x14ac:dyDescent="0.3"/>
  <cols>
    <col min="1" max="1" width="83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4" style="2" customWidth="1"/>
    <col min="8" max="8" width="16.81640625" style="2" hidden="1" customWidth="1"/>
    <col min="9" max="14" width="15" style="2" hidden="1" customWidth="1"/>
    <col min="15" max="15" width="15.08984375" style="2" hidden="1" customWidth="1"/>
    <col min="16" max="17" width="18" style="2" hidden="1" customWidth="1"/>
    <col min="18" max="21" width="19" style="2" hidden="1" customWidth="1"/>
    <col min="22" max="22" width="20.1796875" style="2" hidden="1" customWidth="1"/>
    <col min="23" max="23" width="20.1796875" style="2" customWidth="1"/>
    <col min="24" max="24" width="13.81640625" style="3" hidden="1" customWidth="1"/>
    <col min="25" max="25" width="12.54296875" style="3" bestFit="1" customWidth="1"/>
    <col min="26" max="16384" width="9.1796875" style="3"/>
  </cols>
  <sheetData>
    <row r="1" spans="1:25" ht="20.5" x14ac:dyDescent="0.45">
      <c r="A1" s="3" t="s">
        <v>11</v>
      </c>
      <c r="B1" s="102" t="s">
        <v>10</v>
      </c>
      <c r="C1" s="103"/>
      <c r="D1" s="103"/>
      <c r="E1" s="103"/>
      <c r="F1" s="103"/>
      <c r="G1" s="103"/>
      <c r="H1" s="103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5" ht="20.5" x14ac:dyDescent="0.45">
      <c r="A2" s="4"/>
      <c r="B2" s="12"/>
      <c r="C2" s="12"/>
      <c r="D2" s="12"/>
      <c r="E2" s="13"/>
      <c r="F2" s="13"/>
      <c r="G2" s="13"/>
    </row>
    <row r="3" spans="1:25" ht="20.5" x14ac:dyDescent="0.45">
      <c r="A3" s="34" t="s">
        <v>12</v>
      </c>
      <c r="B3" s="12" t="s">
        <v>7</v>
      </c>
      <c r="C3" s="1"/>
    </row>
    <row r="4" spans="1:25" ht="21" thickBot="1" x14ac:dyDescent="0.5">
      <c r="A4" s="4"/>
      <c r="B4" s="5"/>
      <c r="C4" s="1"/>
    </row>
    <row r="5" spans="1:25" s="16" customFormat="1" ht="43.5" customHeight="1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3" t="s">
        <v>35</v>
      </c>
      <c r="H5" s="59" t="s">
        <v>56</v>
      </c>
      <c r="I5" s="63" t="s">
        <v>55</v>
      </c>
      <c r="J5" s="63" t="s">
        <v>65</v>
      </c>
      <c r="K5" s="63" t="s">
        <v>72</v>
      </c>
      <c r="L5" s="63" t="s">
        <v>79</v>
      </c>
      <c r="M5" s="63" t="s">
        <v>86</v>
      </c>
      <c r="N5" s="63" t="s">
        <v>92</v>
      </c>
      <c r="O5" s="63" t="s">
        <v>96</v>
      </c>
      <c r="P5" s="63" t="s">
        <v>99</v>
      </c>
      <c r="Q5" s="63" t="s">
        <v>104</v>
      </c>
      <c r="R5" s="63" t="s">
        <v>108</v>
      </c>
      <c r="S5" s="63" t="s">
        <v>116</v>
      </c>
      <c r="T5" s="63" t="s">
        <v>119</v>
      </c>
      <c r="U5" s="63" t="s">
        <v>122</v>
      </c>
      <c r="V5" s="63" t="s">
        <v>129</v>
      </c>
      <c r="W5" s="63" t="s">
        <v>139</v>
      </c>
      <c r="X5" s="35" t="s">
        <v>6</v>
      </c>
    </row>
    <row r="6" spans="1:25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2"/>
    </row>
    <row r="7" spans="1:25" s="7" customFormat="1" ht="15" hidden="1" x14ac:dyDescent="0.35">
      <c r="A7" s="21" t="s">
        <v>34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2"/>
    </row>
    <row r="8" spans="1:25" s="7" customFormat="1" ht="15" hidden="1" x14ac:dyDescent="0.35">
      <c r="A8" s="36"/>
      <c r="B8" s="23"/>
      <c r="C8" s="51" t="s">
        <v>40</v>
      </c>
      <c r="D8" s="52" t="s">
        <v>41</v>
      </c>
      <c r="E8" s="52" t="s">
        <v>42</v>
      </c>
      <c r="F8" s="21">
        <v>17.245000000000001</v>
      </c>
      <c r="G8" s="70" t="s">
        <v>36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40">
        <f t="shared" ref="X8:X16" si="0">SUM(H8:I8)</f>
        <v>0</v>
      </c>
    </row>
    <row r="9" spans="1:25" s="7" customFormat="1" ht="15" hidden="1" x14ac:dyDescent="0.35">
      <c r="A9" s="36"/>
      <c r="B9" s="23"/>
      <c r="C9" s="51" t="s">
        <v>40</v>
      </c>
      <c r="D9" s="52" t="s">
        <v>41</v>
      </c>
      <c r="E9" s="52" t="s">
        <v>42</v>
      </c>
      <c r="F9" s="21">
        <v>17.245000000000001</v>
      </c>
      <c r="G9" s="70" t="s">
        <v>36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40">
        <f t="shared" si="0"/>
        <v>0</v>
      </c>
    </row>
    <row r="10" spans="1:25" s="7" customFormat="1" ht="15" hidden="1" x14ac:dyDescent="0.35">
      <c r="A10" s="36"/>
      <c r="B10" s="23"/>
      <c r="C10" s="21"/>
      <c r="D10" s="21"/>
      <c r="E10" s="21"/>
      <c r="F10" s="21"/>
      <c r="G10" s="21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40">
        <f t="shared" si="0"/>
        <v>0</v>
      </c>
    </row>
    <row r="11" spans="1:25" s="7" customFormat="1" ht="15" hidden="1" x14ac:dyDescent="0.35">
      <c r="A11" s="47"/>
      <c r="B11" s="48"/>
      <c r="C11" s="21"/>
      <c r="D11" s="21"/>
      <c r="E11" s="21"/>
      <c r="F11" s="21"/>
      <c r="G11" s="21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40">
        <f t="shared" si="0"/>
        <v>0</v>
      </c>
    </row>
    <row r="12" spans="1:25" s="7" customFormat="1" ht="15" hidden="1" x14ac:dyDescent="0.35">
      <c r="A12" s="47"/>
      <c r="B12" s="23"/>
      <c r="C12" s="21"/>
      <c r="D12" s="21"/>
      <c r="E12" s="21"/>
      <c r="F12" s="21"/>
      <c r="G12" s="21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40">
        <f t="shared" si="0"/>
        <v>0</v>
      </c>
    </row>
    <row r="13" spans="1:25" s="7" customFormat="1" ht="15" hidden="1" x14ac:dyDescent="0.35">
      <c r="A13" s="47"/>
      <c r="B13" s="23"/>
      <c r="C13" s="21"/>
      <c r="D13" s="21"/>
      <c r="E13" s="21"/>
      <c r="F13" s="21"/>
      <c r="G13" s="21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40">
        <f t="shared" si="0"/>
        <v>0</v>
      </c>
    </row>
    <row r="14" spans="1:25" s="9" customFormat="1" ht="15" hidden="1" x14ac:dyDescent="0.35">
      <c r="A14" s="8"/>
      <c r="B14" s="17"/>
      <c r="C14" s="20"/>
      <c r="D14" s="20"/>
      <c r="E14" s="17"/>
      <c r="F14" s="17"/>
      <c r="G14" s="17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40">
        <f t="shared" si="0"/>
        <v>0</v>
      </c>
    </row>
    <row r="15" spans="1:25" s="7" customFormat="1" ht="15" hidden="1" x14ac:dyDescent="0.35">
      <c r="A15" s="15" t="s">
        <v>8</v>
      </c>
      <c r="B15" s="17"/>
      <c r="C15" s="20"/>
      <c r="D15" s="20"/>
      <c r="E15" s="17"/>
      <c r="F15" s="17"/>
      <c r="G15" s="17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40">
        <f t="shared" si="0"/>
        <v>0</v>
      </c>
    </row>
    <row r="16" spans="1:25" s="9" customFormat="1" ht="15" hidden="1" x14ac:dyDescent="0.35">
      <c r="A16" s="21" t="s">
        <v>69</v>
      </c>
      <c r="B16" s="17"/>
      <c r="C16" s="20"/>
      <c r="D16" s="17"/>
      <c r="E16" s="17"/>
      <c r="F16" s="20"/>
      <c r="G16" s="20"/>
      <c r="H16" s="24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81">
        <f t="shared" si="0"/>
        <v>0</v>
      </c>
      <c r="Y16" s="82"/>
    </row>
    <row r="17" spans="1:25" s="9" customFormat="1" ht="15.5" hidden="1" x14ac:dyDescent="0.35">
      <c r="A17" s="64" t="s">
        <v>66</v>
      </c>
      <c r="B17" s="76" t="s">
        <v>59</v>
      </c>
      <c r="C17" s="21" t="s">
        <v>67</v>
      </c>
      <c r="D17" s="21" t="s">
        <v>19</v>
      </c>
      <c r="E17" s="21" t="s">
        <v>20</v>
      </c>
      <c r="F17" s="21">
        <v>17.225000000000001</v>
      </c>
      <c r="G17" s="75" t="s">
        <v>49</v>
      </c>
      <c r="H17" s="24"/>
      <c r="I17" s="53"/>
      <c r="J17" s="53">
        <f>315259.1-1</f>
        <v>315258.09999999998</v>
      </c>
      <c r="K17" s="53"/>
      <c r="L17" s="53"/>
      <c r="M17" s="53"/>
      <c r="N17" s="53"/>
      <c r="O17" s="53"/>
      <c r="P17" s="53"/>
      <c r="Q17" s="53"/>
      <c r="R17" s="53"/>
      <c r="S17" s="53"/>
      <c r="T17" s="53">
        <v>181500</v>
      </c>
      <c r="U17" s="53"/>
      <c r="V17" s="53"/>
      <c r="W17" s="53"/>
      <c r="X17" s="97">
        <f>SUM(H17:T17)</f>
        <v>496758.1</v>
      </c>
      <c r="Y17" s="82"/>
    </row>
    <row r="18" spans="1:25" s="7" customFormat="1" ht="15.5" hidden="1" x14ac:dyDescent="0.35">
      <c r="A18" s="64" t="s">
        <v>66</v>
      </c>
      <c r="B18" s="23" t="s">
        <v>68</v>
      </c>
      <c r="C18" s="21" t="s">
        <v>67</v>
      </c>
      <c r="D18" s="21" t="s">
        <v>19</v>
      </c>
      <c r="E18" s="21" t="s">
        <v>20</v>
      </c>
      <c r="F18" s="21">
        <v>17.225000000000001</v>
      </c>
      <c r="G18" s="75" t="s">
        <v>49</v>
      </c>
      <c r="H18" s="24"/>
      <c r="I18" s="53"/>
      <c r="J18" s="53">
        <v>1</v>
      </c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81">
        <f>J18</f>
        <v>1</v>
      </c>
      <c r="Y18" s="83"/>
    </row>
    <row r="19" spans="1:25" s="7" customFormat="1" ht="15" hidden="1" x14ac:dyDescent="0.35">
      <c r="A19" s="47"/>
      <c r="B19" s="23"/>
      <c r="C19" s="21"/>
      <c r="D19" s="21"/>
      <c r="E19" s="21"/>
      <c r="F19" s="21"/>
      <c r="G19" s="21"/>
      <c r="H19" s="24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81"/>
      <c r="Y19" s="83"/>
    </row>
    <row r="20" spans="1:25" s="7" customFormat="1" ht="15" hidden="1" x14ac:dyDescent="0.35">
      <c r="A20" s="42"/>
      <c r="B20" s="23"/>
      <c r="C20" s="37"/>
      <c r="D20" s="21"/>
      <c r="E20" s="38"/>
      <c r="F20" s="74"/>
      <c r="G20" s="70"/>
      <c r="H20" s="24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81"/>
      <c r="Y20" s="83"/>
    </row>
    <row r="21" spans="1:25" s="7" customFormat="1" ht="15" hidden="1" x14ac:dyDescent="0.35">
      <c r="A21" s="42"/>
      <c r="B21" s="23"/>
      <c r="C21" s="21"/>
      <c r="D21" s="21"/>
      <c r="E21" s="21"/>
      <c r="F21" s="21"/>
      <c r="G21" s="21"/>
      <c r="H21" s="24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81"/>
      <c r="Y21" s="83"/>
    </row>
    <row r="22" spans="1:25" s="7" customFormat="1" ht="15" hidden="1" x14ac:dyDescent="0.35">
      <c r="A22" s="36"/>
      <c r="B22" s="23"/>
      <c r="C22" s="37"/>
      <c r="D22" s="37"/>
      <c r="E22" s="38"/>
      <c r="F22" s="21"/>
      <c r="G22" s="21"/>
      <c r="H22" s="24"/>
      <c r="I22" s="24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81"/>
      <c r="Y22" s="83"/>
    </row>
    <row r="23" spans="1:25" s="6" customFormat="1" ht="14.5" hidden="1" x14ac:dyDescent="0.35">
      <c r="A23" s="15" t="s">
        <v>8</v>
      </c>
      <c r="B23" s="17"/>
      <c r="C23" s="18"/>
      <c r="D23" s="18"/>
      <c r="E23" s="19"/>
      <c r="F23" s="20"/>
      <c r="G23" s="20"/>
      <c r="H23" s="24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81">
        <f>SUM(H23:I23)</f>
        <v>0</v>
      </c>
      <c r="Y23" s="84"/>
    </row>
    <row r="24" spans="1:25" s="6" customFormat="1" ht="14.5" hidden="1" x14ac:dyDescent="0.35">
      <c r="A24" s="21" t="s">
        <v>57</v>
      </c>
      <c r="B24" s="17"/>
      <c r="C24" s="18"/>
      <c r="D24" s="18"/>
      <c r="E24" s="19"/>
      <c r="F24" s="20"/>
      <c r="G24" s="20"/>
      <c r="H24" s="24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81">
        <f>SUM(H24:I24)</f>
        <v>0</v>
      </c>
      <c r="Y24" s="84"/>
    </row>
    <row r="25" spans="1:25" s="7" customFormat="1" ht="15.5" hidden="1" x14ac:dyDescent="0.35">
      <c r="A25" s="65" t="s">
        <v>58</v>
      </c>
      <c r="B25" s="76" t="s">
        <v>59</v>
      </c>
      <c r="C25" s="77" t="s">
        <v>60</v>
      </c>
      <c r="D25" s="66" t="s">
        <v>21</v>
      </c>
      <c r="E25" s="66">
        <v>6501</v>
      </c>
      <c r="F25" s="23">
        <v>17.259</v>
      </c>
      <c r="G25" s="71" t="s">
        <v>37</v>
      </c>
      <c r="H25" s="72">
        <f>1347059-1</f>
        <v>1347058</v>
      </c>
      <c r="I25" s="10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1">
        <f>SUM(H25:I25)</f>
        <v>1347058</v>
      </c>
      <c r="Y25" s="83"/>
    </row>
    <row r="26" spans="1:25" s="9" customFormat="1" ht="15.5" hidden="1" x14ac:dyDescent="0.35">
      <c r="A26" s="65" t="s">
        <v>58</v>
      </c>
      <c r="B26" s="23" t="s">
        <v>61</v>
      </c>
      <c r="C26" s="77" t="s">
        <v>60</v>
      </c>
      <c r="D26" s="66" t="s">
        <v>21</v>
      </c>
      <c r="E26" s="66">
        <v>6501</v>
      </c>
      <c r="F26" s="23">
        <v>17.259</v>
      </c>
      <c r="G26" s="71" t="s">
        <v>37</v>
      </c>
      <c r="H26" s="72">
        <v>1</v>
      </c>
      <c r="I26" s="79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1">
        <f>SUM(H26)</f>
        <v>1</v>
      </c>
      <c r="Y26" s="82"/>
    </row>
    <row r="27" spans="1:25" s="9" customFormat="1" ht="15.5" hidden="1" x14ac:dyDescent="0.35">
      <c r="A27" s="42" t="s">
        <v>24</v>
      </c>
      <c r="B27" s="76" t="s">
        <v>59</v>
      </c>
      <c r="C27" s="21" t="s">
        <v>89</v>
      </c>
      <c r="D27" s="67" t="s">
        <v>25</v>
      </c>
      <c r="E27" s="67">
        <v>6502</v>
      </c>
      <c r="F27" s="21">
        <v>17.257999999999999</v>
      </c>
      <c r="G27" s="71" t="s">
        <v>37</v>
      </c>
      <c r="H27" s="24"/>
      <c r="I27" s="72"/>
      <c r="J27" s="72"/>
      <c r="K27" s="72"/>
      <c r="L27" s="72"/>
      <c r="M27" s="72">
        <f>204778-1</f>
        <v>204777</v>
      </c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81">
        <f>M27</f>
        <v>204777</v>
      </c>
      <c r="Y27" s="82"/>
    </row>
    <row r="28" spans="1:25" s="9" customFormat="1" ht="15.5" hidden="1" x14ac:dyDescent="0.35">
      <c r="A28" s="42" t="s">
        <v>24</v>
      </c>
      <c r="B28" s="23" t="s">
        <v>61</v>
      </c>
      <c r="C28" s="21" t="s">
        <v>89</v>
      </c>
      <c r="D28" s="67" t="s">
        <v>25</v>
      </c>
      <c r="E28" s="67">
        <v>6502</v>
      </c>
      <c r="F28" s="21">
        <v>17.257999999999999</v>
      </c>
      <c r="G28" s="71" t="s">
        <v>37</v>
      </c>
      <c r="H28" s="24"/>
      <c r="I28" s="72"/>
      <c r="J28" s="72"/>
      <c r="K28" s="72"/>
      <c r="L28" s="72"/>
      <c r="M28" s="72">
        <v>1</v>
      </c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81">
        <f>M28</f>
        <v>1</v>
      </c>
      <c r="Y28" s="82"/>
    </row>
    <row r="29" spans="1:25" s="7" customFormat="1" ht="15.5" hidden="1" x14ac:dyDescent="0.35">
      <c r="A29" s="36" t="s">
        <v>22</v>
      </c>
      <c r="B29" s="76" t="s">
        <v>59</v>
      </c>
      <c r="C29" s="80" t="s">
        <v>63</v>
      </c>
      <c r="D29" s="67" t="s">
        <v>23</v>
      </c>
      <c r="E29" s="67">
        <v>6503</v>
      </c>
      <c r="F29" s="21">
        <v>17.277999999999999</v>
      </c>
      <c r="G29" s="71" t="s">
        <v>37</v>
      </c>
      <c r="H29" s="25"/>
      <c r="I29" s="78">
        <f>231352-1</f>
        <v>231351</v>
      </c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81">
        <f>SUM(H29:I29)</f>
        <v>231351</v>
      </c>
      <c r="Y29" s="83"/>
    </row>
    <row r="30" spans="1:25" s="7" customFormat="1" ht="15.5" hidden="1" x14ac:dyDescent="0.35">
      <c r="A30" s="36" t="s">
        <v>22</v>
      </c>
      <c r="B30" s="23" t="s">
        <v>61</v>
      </c>
      <c r="C30" s="80" t="s">
        <v>63</v>
      </c>
      <c r="D30" s="67" t="s">
        <v>23</v>
      </c>
      <c r="E30" s="67">
        <v>6503</v>
      </c>
      <c r="F30" s="21">
        <v>17.277999999999999</v>
      </c>
      <c r="G30" s="71" t="s">
        <v>37</v>
      </c>
      <c r="H30" s="25"/>
      <c r="I30" s="78">
        <v>1</v>
      </c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81">
        <f>SUM(H30:I30)</f>
        <v>1</v>
      </c>
      <c r="Y30" s="83"/>
    </row>
    <row r="31" spans="1:25" s="7" customFormat="1" ht="15" hidden="1" x14ac:dyDescent="0.35">
      <c r="A31" s="42" t="s">
        <v>24</v>
      </c>
      <c r="B31" s="91" t="s">
        <v>59</v>
      </c>
      <c r="C31" s="21" t="s">
        <v>100</v>
      </c>
      <c r="D31" s="21" t="s">
        <v>25</v>
      </c>
      <c r="E31" s="21">
        <v>6502</v>
      </c>
      <c r="F31" s="21">
        <v>17.257999999999999</v>
      </c>
      <c r="G31" s="92" t="s">
        <v>37</v>
      </c>
      <c r="H31" s="25"/>
      <c r="I31" s="78"/>
      <c r="J31" s="78"/>
      <c r="K31" s="78"/>
      <c r="L31" s="78"/>
      <c r="M31" s="78"/>
      <c r="N31" s="78"/>
      <c r="O31" s="78"/>
      <c r="P31" s="78">
        <f>836423-1</f>
        <v>836422</v>
      </c>
      <c r="Q31" s="78"/>
      <c r="R31" s="78"/>
      <c r="S31" s="78"/>
      <c r="T31" s="78"/>
      <c r="U31" s="78"/>
      <c r="V31" s="78"/>
      <c r="W31" s="78"/>
      <c r="X31" s="81">
        <f>P31</f>
        <v>836422</v>
      </c>
      <c r="Y31" s="83"/>
    </row>
    <row r="32" spans="1:25" s="7" customFormat="1" ht="15" hidden="1" x14ac:dyDescent="0.35">
      <c r="A32" s="42" t="s">
        <v>24</v>
      </c>
      <c r="B32" s="23" t="s">
        <v>61</v>
      </c>
      <c r="C32" s="21" t="s">
        <v>100</v>
      </c>
      <c r="D32" s="21" t="s">
        <v>25</v>
      </c>
      <c r="E32" s="21">
        <v>6502</v>
      </c>
      <c r="F32" s="21">
        <v>17.257999999999999</v>
      </c>
      <c r="G32" s="92" t="s">
        <v>37</v>
      </c>
      <c r="H32" s="25"/>
      <c r="I32" s="78"/>
      <c r="J32" s="78"/>
      <c r="K32" s="78"/>
      <c r="L32" s="78"/>
      <c r="M32" s="78"/>
      <c r="N32" s="78"/>
      <c r="O32" s="78"/>
      <c r="P32" s="78">
        <v>1</v>
      </c>
      <c r="Q32" s="78"/>
      <c r="R32" s="78"/>
      <c r="S32" s="78"/>
      <c r="T32" s="78"/>
      <c r="U32" s="78"/>
      <c r="V32" s="78"/>
      <c r="W32" s="78"/>
      <c r="X32" s="81">
        <f t="shared" ref="X32:X36" si="1">P32</f>
        <v>1</v>
      </c>
      <c r="Y32" s="83"/>
    </row>
    <row r="33" spans="1:25" s="7" customFormat="1" ht="15" hidden="1" x14ac:dyDescent="0.35">
      <c r="A33" s="36" t="s">
        <v>22</v>
      </c>
      <c r="B33" s="91" t="s">
        <v>59</v>
      </c>
      <c r="C33" s="70" t="s">
        <v>101</v>
      </c>
      <c r="D33" s="21" t="s">
        <v>23</v>
      </c>
      <c r="E33" s="21">
        <v>6503</v>
      </c>
      <c r="F33" s="21">
        <v>17.277999999999999</v>
      </c>
      <c r="G33" s="92" t="s">
        <v>37</v>
      </c>
      <c r="H33" s="25"/>
      <c r="I33" s="78"/>
      <c r="J33" s="78"/>
      <c r="K33" s="78"/>
      <c r="L33" s="78"/>
      <c r="M33" s="78"/>
      <c r="N33" s="78"/>
      <c r="O33" s="78"/>
      <c r="P33" s="78">
        <f>841431-1</f>
        <v>841430</v>
      </c>
      <c r="Q33" s="78"/>
      <c r="R33" s="78"/>
      <c r="S33" s="78"/>
      <c r="T33" s="78"/>
      <c r="U33" s="78"/>
      <c r="V33" s="78"/>
      <c r="W33" s="78"/>
      <c r="X33" s="81">
        <f t="shared" si="1"/>
        <v>841430</v>
      </c>
      <c r="Y33" s="83"/>
    </row>
    <row r="34" spans="1:25" s="7" customFormat="1" ht="15" hidden="1" x14ac:dyDescent="0.35">
      <c r="A34" s="36" t="s">
        <v>22</v>
      </c>
      <c r="B34" s="23" t="s">
        <v>61</v>
      </c>
      <c r="C34" s="70" t="s">
        <v>101</v>
      </c>
      <c r="D34" s="21" t="s">
        <v>23</v>
      </c>
      <c r="E34" s="21">
        <v>6503</v>
      </c>
      <c r="F34" s="21">
        <v>17.277999999999999</v>
      </c>
      <c r="G34" s="92" t="s">
        <v>37</v>
      </c>
      <c r="H34" s="25"/>
      <c r="I34" s="78"/>
      <c r="J34" s="78"/>
      <c r="K34" s="78"/>
      <c r="L34" s="78"/>
      <c r="M34" s="78"/>
      <c r="N34" s="78"/>
      <c r="O34" s="78"/>
      <c r="P34" s="78">
        <v>1</v>
      </c>
      <c r="Q34" s="78"/>
      <c r="R34" s="78"/>
      <c r="S34" s="78"/>
      <c r="T34" s="78"/>
      <c r="U34" s="78"/>
      <c r="V34" s="78"/>
      <c r="W34" s="78"/>
      <c r="X34" s="81">
        <f t="shared" si="1"/>
        <v>1</v>
      </c>
      <c r="Y34" s="83"/>
    </row>
    <row r="35" spans="1:25" s="7" customFormat="1" ht="15" hidden="1" x14ac:dyDescent="0.35">
      <c r="A35" s="36" t="s">
        <v>105</v>
      </c>
      <c r="B35" s="91" t="s">
        <v>59</v>
      </c>
      <c r="C35" s="70" t="s">
        <v>101</v>
      </c>
      <c r="D35" s="21" t="s">
        <v>23</v>
      </c>
      <c r="E35" s="21">
        <v>6503</v>
      </c>
      <c r="F35" s="21">
        <v>17.277999999999999</v>
      </c>
      <c r="G35" s="92" t="s">
        <v>37</v>
      </c>
      <c r="H35" s="25"/>
      <c r="I35" s="78"/>
      <c r="J35" s="78"/>
      <c r="K35" s="78"/>
      <c r="L35" s="78"/>
      <c r="M35" s="78"/>
      <c r="N35" s="78"/>
      <c r="O35" s="78"/>
      <c r="P35" s="78"/>
      <c r="Q35" s="78">
        <v>16000</v>
      </c>
      <c r="R35" s="78"/>
      <c r="S35" s="78"/>
      <c r="T35" s="78"/>
      <c r="U35" s="78"/>
      <c r="V35" s="78"/>
      <c r="W35" s="78"/>
      <c r="X35" s="81">
        <f>Q35</f>
        <v>16000</v>
      </c>
      <c r="Y35" s="83"/>
    </row>
    <row r="36" spans="1:25" s="9" customFormat="1" ht="15.5" hidden="1" customHeight="1" x14ac:dyDescent="0.35">
      <c r="A36" s="36"/>
      <c r="B36" s="23"/>
      <c r="C36" s="54"/>
      <c r="D36" s="21"/>
      <c r="E36" s="23"/>
      <c r="F36" s="21"/>
      <c r="G36" s="21"/>
      <c r="H36" s="25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81">
        <f t="shared" si="1"/>
        <v>0</v>
      </c>
      <c r="Y36" s="82"/>
    </row>
    <row r="37" spans="1:25" s="9" customFormat="1" ht="15" hidden="1" x14ac:dyDescent="0.35">
      <c r="A37" s="36"/>
      <c r="B37" s="23"/>
      <c r="C37" s="21"/>
      <c r="D37" s="21"/>
      <c r="E37" s="23"/>
      <c r="F37" s="21"/>
      <c r="G37" s="21"/>
      <c r="H37" s="25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81">
        <f>SUM(H37:I37)</f>
        <v>0</v>
      </c>
      <c r="Y37" s="82"/>
    </row>
    <row r="38" spans="1:25" s="9" customFormat="1" ht="15" x14ac:dyDescent="0.35">
      <c r="A38" s="15" t="s">
        <v>8</v>
      </c>
      <c r="B38" s="23"/>
      <c r="C38" s="21"/>
      <c r="D38" s="21"/>
      <c r="E38" s="23"/>
      <c r="F38" s="21"/>
      <c r="G38" s="21"/>
      <c r="H38" s="25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81">
        <f>SUM(H38:I38)</f>
        <v>0</v>
      </c>
      <c r="Y38" s="82"/>
    </row>
    <row r="39" spans="1:25" s="9" customFormat="1" ht="15" x14ac:dyDescent="0.35">
      <c r="A39" s="21" t="s">
        <v>98</v>
      </c>
      <c r="B39" s="23"/>
      <c r="C39" s="21"/>
      <c r="D39" s="21"/>
      <c r="E39" s="23"/>
      <c r="F39" s="55"/>
      <c r="G39" s="55"/>
      <c r="H39" s="25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81">
        <f>SUM(H39:I39)</f>
        <v>0</v>
      </c>
      <c r="Y39" s="82"/>
    </row>
    <row r="40" spans="1:25" s="9" customFormat="1" ht="15" hidden="1" x14ac:dyDescent="0.35">
      <c r="A40" s="42" t="s">
        <v>15</v>
      </c>
      <c r="B40" s="23" t="s">
        <v>59</v>
      </c>
      <c r="C40" s="21" t="s">
        <v>97</v>
      </c>
      <c r="D40" s="21" t="s">
        <v>26</v>
      </c>
      <c r="E40" s="21" t="s">
        <v>27</v>
      </c>
      <c r="F40" s="23">
        <v>17.207000000000001</v>
      </c>
      <c r="G40" s="70" t="s">
        <v>38</v>
      </c>
      <c r="H40" s="25"/>
      <c r="I40" s="78"/>
      <c r="J40" s="78"/>
      <c r="K40" s="78"/>
      <c r="L40" s="78"/>
      <c r="M40" s="78"/>
      <c r="N40" s="78"/>
      <c r="O40" s="78">
        <f>603128.39-1</f>
        <v>603127.39</v>
      </c>
      <c r="P40" s="78"/>
      <c r="Q40" s="78"/>
      <c r="R40" s="78"/>
      <c r="S40" s="78"/>
      <c r="T40" s="78"/>
      <c r="U40" s="78"/>
      <c r="V40" s="78"/>
      <c r="W40" s="78"/>
      <c r="X40" s="81">
        <f>SUM(O40)</f>
        <v>603127.39</v>
      </c>
      <c r="Y40" s="82"/>
    </row>
    <row r="41" spans="1:25" s="9" customFormat="1" ht="15" hidden="1" x14ac:dyDescent="0.35">
      <c r="A41" s="42" t="s">
        <v>15</v>
      </c>
      <c r="B41" s="23" t="s">
        <v>61</v>
      </c>
      <c r="C41" s="21" t="s">
        <v>97</v>
      </c>
      <c r="D41" s="21" t="s">
        <v>26</v>
      </c>
      <c r="E41" s="21" t="s">
        <v>27</v>
      </c>
      <c r="F41" s="23">
        <v>17.207000000000001</v>
      </c>
      <c r="G41" s="70" t="s">
        <v>38</v>
      </c>
      <c r="H41" s="25"/>
      <c r="I41" s="78"/>
      <c r="J41" s="78"/>
      <c r="K41" s="78"/>
      <c r="L41" s="78"/>
      <c r="M41" s="78"/>
      <c r="N41" s="78"/>
      <c r="O41" s="78">
        <v>1</v>
      </c>
      <c r="P41" s="78"/>
      <c r="Q41" s="78"/>
      <c r="R41" s="78"/>
      <c r="S41" s="78"/>
      <c r="T41" s="78"/>
      <c r="U41" s="78"/>
      <c r="V41" s="78"/>
      <c r="W41" s="78"/>
      <c r="X41" s="81">
        <f t="shared" ref="X41:X43" si="2">SUM(O41)</f>
        <v>1</v>
      </c>
      <c r="Y41" s="82"/>
    </row>
    <row r="42" spans="1:25" s="9" customFormat="1" ht="15" x14ac:dyDescent="0.35">
      <c r="A42" s="42" t="s">
        <v>16</v>
      </c>
      <c r="B42" s="23" t="s">
        <v>59</v>
      </c>
      <c r="C42" s="21" t="s">
        <v>97</v>
      </c>
      <c r="D42" s="21" t="s">
        <v>26</v>
      </c>
      <c r="E42" s="21" t="s">
        <v>28</v>
      </c>
      <c r="F42" s="23" t="s">
        <v>29</v>
      </c>
      <c r="G42" s="70" t="s">
        <v>38</v>
      </c>
      <c r="H42" s="25"/>
      <c r="I42" s="78"/>
      <c r="J42" s="78"/>
      <c r="K42" s="78"/>
      <c r="L42" s="78"/>
      <c r="M42" s="78"/>
      <c r="N42" s="78"/>
      <c r="O42" s="78">
        <f>34266-1</f>
        <v>34265</v>
      </c>
      <c r="P42" s="78"/>
      <c r="Q42" s="78"/>
      <c r="R42" s="78"/>
      <c r="S42" s="78"/>
      <c r="T42" s="78"/>
      <c r="U42" s="78"/>
      <c r="V42" s="78"/>
      <c r="W42" s="78">
        <v>84200</v>
      </c>
      <c r="X42" s="81">
        <f>SUM(O42:W42)</f>
        <v>118465</v>
      </c>
      <c r="Y42" s="82"/>
    </row>
    <row r="43" spans="1:25" s="9" customFormat="1" ht="15" hidden="1" x14ac:dyDescent="0.35">
      <c r="A43" s="42" t="s">
        <v>16</v>
      </c>
      <c r="B43" s="23" t="s">
        <v>61</v>
      </c>
      <c r="C43" s="21" t="s">
        <v>97</v>
      </c>
      <c r="D43" s="21" t="s">
        <v>26</v>
      </c>
      <c r="E43" s="21" t="s">
        <v>28</v>
      </c>
      <c r="F43" s="23" t="s">
        <v>29</v>
      </c>
      <c r="G43" s="70" t="s">
        <v>38</v>
      </c>
      <c r="H43" s="25"/>
      <c r="I43" s="78"/>
      <c r="J43" s="78"/>
      <c r="K43" s="78"/>
      <c r="L43" s="78"/>
      <c r="M43" s="78"/>
      <c r="N43" s="78"/>
      <c r="O43" s="78">
        <v>1</v>
      </c>
      <c r="P43" s="78"/>
      <c r="Q43" s="78"/>
      <c r="R43" s="78"/>
      <c r="S43" s="78"/>
      <c r="T43" s="78"/>
      <c r="U43" s="78"/>
      <c r="V43" s="78"/>
      <c r="W43" s="78"/>
      <c r="X43" s="81">
        <f>SUM(O43:W43)</f>
        <v>1</v>
      </c>
      <c r="Y43" s="82"/>
    </row>
    <row r="44" spans="1:25" s="9" customFormat="1" ht="15.5" hidden="1" x14ac:dyDescent="0.35">
      <c r="A44" s="93" t="s">
        <v>109</v>
      </c>
      <c r="B44" s="23" t="s">
        <v>59</v>
      </c>
      <c r="C44" s="94" t="s">
        <v>110</v>
      </c>
      <c r="D44" s="94" t="s">
        <v>43</v>
      </c>
      <c r="E44" s="67" t="s">
        <v>44</v>
      </c>
      <c r="F44" s="95" t="s">
        <v>14</v>
      </c>
      <c r="G44" s="56"/>
      <c r="H44" s="25"/>
      <c r="I44" s="78"/>
      <c r="J44" s="78"/>
      <c r="K44" s="78"/>
      <c r="L44" s="78"/>
      <c r="M44" s="78"/>
      <c r="N44" s="78"/>
      <c r="O44" s="78"/>
      <c r="P44" s="78"/>
      <c r="Q44" s="78"/>
      <c r="R44" s="78">
        <v>7142.95</v>
      </c>
      <c r="S44" s="78"/>
      <c r="T44" s="78"/>
      <c r="U44" s="78"/>
      <c r="V44" s="78"/>
      <c r="W44" s="78"/>
      <c r="X44" s="81">
        <f>SUM(R44)</f>
        <v>7142.95</v>
      </c>
      <c r="Y44" s="82"/>
    </row>
    <row r="45" spans="1:25" s="9" customFormat="1" ht="15" hidden="1" x14ac:dyDescent="0.35">
      <c r="A45" s="93" t="s">
        <v>113</v>
      </c>
      <c r="B45" s="23" t="s">
        <v>59</v>
      </c>
      <c r="C45" s="96" t="s">
        <v>114</v>
      </c>
      <c r="D45" s="96" t="s">
        <v>32</v>
      </c>
      <c r="E45" s="21" t="s">
        <v>33</v>
      </c>
      <c r="F45" s="21" t="s">
        <v>14</v>
      </c>
      <c r="G45" s="56"/>
      <c r="H45" s="25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>
        <v>5050.1881418943231</v>
      </c>
      <c r="T45" s="78"/>
      <c r="U45" s="78"/>
      <c r="V45" s="78"/>
      <c r="W45" s="78"/>
      <c r="X45" s="81">
        <f>S45</f>
        <v>5050.1881418943231</v>
      </c>
      <c r="Y45" s="82"/>
    </row>
    <row r="46" spans="1:25" s="9" customFormat="1" ht="15" hidden="1" x14ac:dyDescent="0.35">
      <c r="A46" s="42" t="s">
        <v>115</v>
      </c>
      <c r="B46" s="23" t="s">
        <v>59</v>
      </c>
      <c r="C46" s="96" t="s">
        <v>114</v>
      </c>
      <c r="D46" s="96" t="s">
        <v>32</v>
      </c>
      <c r="E46" s="21" t="s">
        <v>33</v>
      </c>
      <c r="F46" s="21" t="s">
        <v>14</v>
      </c>
      <c r="G46" s="56"/>
      <c r="H46" s="25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>
        <v>5050.1881418943231</v>
      </c>
      <c r="T46" s="78"/>
      <c r="U46" s="78"/>
      <c r="V46" s="78"/>
      <c r="W46" s="78"/>
      <c r="X46" s="81">
        <f>S46</f>
        <v>5050.1881418943231</v>
      </c>
      <c r="Y46" s="82"/>
    </row>
    <row r="47" spans="1:25" s="9" customFormat="1" ht="15" hidden="1" x14ac:dyDescent="0.35">
      <c r="A47" s="42" t="s">
        <v>125</v>
      </c>
      <c r="B47" s="91" t="s">
        <v>59</v>
      </c>
      <c r="C47" s="52" t="s">
        <v>126</v>
      </c>
      <c r="D47" s="52" t="s">
        <v>127</v>
      </c>
      <c r="E47" s="52" t="s">
        <v>128</v>
      </c>
      <c r="F47" s="23"/>
      <c r="G47" s="57"/>
      <c r="H47" s="25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>
        <f>266409-1</f>
        <v>266408</v>
      </c>
      <c r="V47" s="78"/>
      <c r="W47" s="78"/>
      <c r="X47" s="81">
        <f>U47</f>
        <v>266408</v>
      </c>
      <c r="Y47" s="82"/>
    </row>
    <row r="48" spans="1:25" s="9" customFormat="1" ht="15" hidden="1" x14ac:dyDescent="0.35">
      <c r="A48" s="42" t="s">
        <v>125</v>
      </c>
      <c r="B48" s="23" t="s">
        <v>61</v>
      </c>
      <c r="C48" s="52" t="s">
        <v>126</v>
      </c>
      <c r="D48" s="52" t="s">
        <v>127</v>
      </c>
      <c r="E48" s="52" t="s">
        <v>128</v>
      </c>
      <c r="F48" s="23"/>
      <c r="G48" s="57"/>
      <c r="H48" s="25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>
        <v>1</v>
      </c>
      <c r="V48" s="78"/>
      <c r="W48" s="78"/>
      <c r="X48" s="81">
        <f>U48</f>
        <v>1</v>
      </c>
      <c r="Y48" s="82"/>
    </row>
    <row r="49" spans="1:25" s="9" customFormat="1" ht="15.5" hidden="1" x14ac:dyDescent="0.35">
      <c r="A49" s="98" t="s">
        <v>131</v>
      </c>
      <c r="B49" s="91" t="s">
        <v>59</v>
      </c>
      <c r="C49" s="99" t="s">
        <v>132</v>
      </c>
      <c r="D49" s="99" t="s">
        <v>133</v>
      </c>
      <c r="E49" s="100" t="s">
        <v>134</v>
      </c>
      <c r="F49" s="21" t="s">
        <v>14</v>
      </c>
      <c r="G49" s="57"/>
      <c r="H49" s="25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>
        <v>13304.14</v>
      </c>
      <c r="W49" s="78"/>
      <c r="X49" s="81">
        <f>SUM(V49)</f>
        <v>13304.14</v>
      </c>
      <c r="Y49" s="82"/>
    </row>
    <row r="50" spans="1:25" s="9" customFormat="1" ht="15.5" hidden="1" x14ac:dyDescent="0.35">
      <c r="A50" s="101" t="s">
        <v>135</v>
      </c>
      <c r="B50" s="91" t="s">
        <v>59</v>
      </c>
      <c r="C50" s="99" t="s">
        <v>136</v>
      </c>
      <c r="D50" s="99" t="s">
        <v>137</v>
      </c>
      <c r="E50" s="100" t="s">
        <v>138</v>
      </c>
      <c r="F50" s="21" t="s">
        <v>14</v>
      </c>
      <c r="G50" s="57"/>
      <c r="H50" s="25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>
        <v>9978.11</v>
      </c>
      <c r="W50" s="78"/>
      <c r="X50" s="81">
        <f>SUM(V50)</f>
        <v>9978.11</v>
      </c>
      <c r="Y50" s="82"/>
    </row>
    <row r="51" spans="1:25" s="9" customFormat="1" ht="15" x14ac:dyDescent="0.35">
      <c r="A51" s="42"/>
      <c r="B51" s="23"/>
      <c r="C51" s="37"/>
      <c r="D51" s="21"/>
      <c r="E51" s="38"/>
      <c r="F51" s="74"/>
      <c r="G51" s="57"/>
      <c r="H51" s="25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81">
        <f t="shared" ref="X51:X58" si="3">SUM(H51:I51)</f>
        <v>0</v>
      </c>
      <c r="Y51" s="82"/>
    </row>
    <row r="52" spans="1:25" s="9" customFormat="1" ht="15" x14ac:dyDescent="0.35">
      <c r="A52" s="43"/>
      <c r="B52" s="23"/>
      <c r="C52" s="58"/>
      <c r="D52" s="35"/>
      <c r="E52" s="21"/>
      <c r="F52" s="56"/>
      <c r="G52" s="56"/>
      <c r="H52" s="25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81">
        <f t="shared" si="3"/>
        <v>0</v>
      </c>
      <c r="Y52" s="82"/>
    </row>
    <row r="53" spans="1:25" s="9" customFormat="1" ht="15" hidden="1" x14ac:dyDescent="0.35">
      <c r="A53" s="43"/>
      <c r="B53" s="62"/>
      <c r="C53" s="21"/>
      <c r="D53" s="35" t="s">
        <v>17</v>
      </c>
      <c r="E53" s="21" t="s">
        <v>18</v>
      </c>
      <c r="F53" s="23">
        <v>10.561</v>
      </c>
      <c r="G53" s="23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81">
        <f t="shared" si="3"/>
        <v>0</v>
      </c>
      <c r="Y53" s="82"/>
    </row>
    <row r="54" spans="1:25" s="9" customFormat="1" ht="15" hidden="1" x14ac:dyDescent="0.35">
      <c r="A54" s="42"/>
      <c r="B54" s="62"/>
      <c r="C54" s="21"/>
      <c r="D54" s="21" t="s">
        <v>32</v>
      </c>
      <c r="E54" s="21" t="s">
        <v>33</v>
      </c>
      <c r="F54" s="23" t="s">
        <v>14</v>
      </c>
      <c r="G54" s="23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81">
        <f t="shared" si="3"/>
        <v>0</v>
      </c>
      <c r="Y54" s="82"/>
    </row>
    <row r="55" spans="1:25" s="9" customFormat="1" ht="15" hidden="1" x14ac:dyDescent="0.35">
      <c r="A55" s="43"/>
      <c r="B55" s="44"/>
      <c r="C55" s="21"/>
      <c r="D55" s="21"/>
      <c r="E55" s="21"/>
      <c r="F55" s="57"/>
      <c r="G55" s="57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81">
        <f t="shared" si="3"/>
        <v>0</v>
      </c>
      <c r="Y55" s="82"/>
    </row>
    <row r="56" spans="1:25" s="9" customFormat="1" ht="14.5" customHeight="1" x14ac:dyDescent="0.35">
      <c r="A56" s="43"/>
      <c r="B56" s="44"/>
      <c r="C56" s="45"/>
      <c r="D56" s="45"/>
      <c r="E56" s="46"/>
      <c r="F56" s="44"/>
      <c r="G56" s="44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81">
        <f t="shared" si="3"/>
        <v>0</v>
      </c>
      <c r="Y56" s="82"/>
    </row>
    <row r="57" spans="1:25" s="9" customFormat="1" ht="15" hidden="1" x14ac:dyDescent="0.35">
      <c r="A57" s="15" t="s">
        <v>8</v>
      </c>
      <c r="B57" s="44"/>
      <c r="C57" s="45"/>
      <c r="D57" s="45"/>
      <c r="E57" s="46"/>
      <c r="F57" s="44"/>
      <c r="G57" s="44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81">
        <f t="shared" si="3"/>
        <v>0</v>
      </c>
      <c r="Y57" s="82"/>
    </row>
    <row r="58" spans="1:25" s="9" customFormat="1" ht="15" hidden="1" x14ac:dyDescent="0.35">
      <c r="A58" s="21" t="s">
        <v>77</v>
      </c>
      <c r="B58" s="44"/>
      <c r="C58" s="45"/>
      <c r="D58" s="45"/>
      <c r="E58" s="46"/>
      <c r="F58" s="44"/>
      <c r="G58" s="44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81">
        <f t="shared" si="3"/>
        <v>0</v>
      </c>
      <c r="Y58" s="82"/>
    </row>
    <row r="59" spans="1:25" s="9" customFormat="1" ht="15" hidden="1" x14ac:dyDescent="0.35">
      <c r="A59" s="88"/>
      <c r="B59" s="44"/>
      <c r="C59" s="45"/>
      <c r="D59" s="45"/>
      <c r="E59" s="46"/>
      <c r="F59" s="44"/>
      <c r="G59" s="44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81"/>
      <c r="Y59" s="82"/>
    </row>
    <row r="60" spans="1:25" s="9" customFormat="1" ht="15" hidden="1" x14ac:dyDescent="0.35">
      <c r="A60" s="47" t="s">
        <v>75</v>
      </c>
      <c r="B60" s="23" t="s">
        <v>76</v>
      </c>
      <c r="C60" s="21" t="s">
        <v>50</v>
      </c>
      <c r="D60" s="21" t="s">
        <v>51</v>
      </c>
      <c r="E60" s="38" t="s">
        <v>52</v>
      </c>
      <c r="F60" s="35">
        <v>17.800999999999998</v>
      </c>
      <c r="G60" s="70" t="s">
        <v>39</v>
      </c>
      <c r="H60" s="49"/>
      <c r="I60" s="49"/>
      <c r="J60" s="49"/>
      <c r="K60" s="49">
        <v>31513</v>
      </c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81">
        <f>K60</f>
        <v>31513</v>
      </c>
      <c r="Y60" s="82"/>
    </row>
    <row r="61" spans="1:25" s="7" customFormat="1" ht="15" hidden="1" x14ac:dyDescent="0.35">
      <c r="A61" s="15" t="s">
        <v>8</v>
      </c>
      <c r="B61" s="17"/>
      <c r="C61" s="18"/>
      <c r="D61" s="20"/>
      <c r="E61" s="18"/>
      <c r="F61" s="20"/>
      <c r="G61" s="20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81">
        <f>SUM(H61:I61)</f>
        <v>0</v>
      </c>
      <c r="Y61" s="83"/>
    </row>
    <row r="62" spans="1:25" s="7" customFormat="1" ht="15" hidden="1" x14ac:dyDescent="0.35">
      <c r="A62" s="21" t="s">
        <v>78</v>
      </c>
      <c r="B62" s="20"/>
      <c r="C62" s="18"/>
      <c r="D62" s="20"/>
      <c r="E62" s="18"/>
      <c r="F62" s="20"/>
      <c r="G62" s="2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81">
        <f>SUM(H62:I62)</f>
        <v>0</v>
      </c>
      <c r="Y62" s="83"/>
    </row>
    <row r="63" spans="1:25" s="7" customFormat="1" ht="15.5" hidden="1" thickBot="1" x14ac:dyDescent="0.4">
      <c r="A63" s="41" t="s">
        <v>13</v>
      </c>
      <c r="B63" s="76" t="s">
        <v>59</v>
      </c>
      <c r="C63" s="68" t="s">
        <v>93</v>
      </c>
      <c r="D63" s="69" t="s">
        <v>30</v>
      </c>
      <c r="E63" s="69" t="s">
        <v>31</v>
      </c>
      <c r="F63" s="23" t="s">
        <v>14</v>
      </c>
      <c r="G63" s="23"/>
      <c r="H63" s="49"/>
      <c r="I63" s="49"/>
      <c r="J63" s="49"/>
      <c r="K63" s="49"/>
      <c r="L63" s="49"/>
      <c r="M63" s="49"/>
      <c r="N63" s="49">
        <v>588257</v>
      </c>
      <c r="O63" s="49"/>
      <c r="P63" s="49"/>
      <c r="Q63" s="49"/>
      <c r="R63" s="49"/>
      <c r="S63" s="49"/>
      <c r="T63" s="49"/>
      <c r="U63" s="49"/>
      <c r="V63" s="49"/>
      <c r="W63" s="49"/>
      <c r="X63" s="81">
        <f>N63</f>
        <v>588257</v>
      </c>
      <c r="Y63" s="83"/>
    </row>
    <row r="64" spans="1:25" s="7" customFormat="1" ht="15.5" hidden="1" thickTop="1" x14ac:dyDescent="0.35">
      <c r="A64" s="89" t="s">
        <v>80</v>
      </c>
      <c r="B64" s="23" t="s">
        <v>59</v>
      </c>
      <c r="C64" s="54" t="s">
        <v>81</v>
      </c>
      <c r="D64" s="69" t="s">
        <v>82</v>
      </c>
      <c r="E64" s="90" t="s">
        <v>83</v>
      </c>
      <c r="F64" s="21" t="s">
        <v>14</v>
      </c>
      <c r="G64" s="23"/>
      <c r="H64" s="49"/>
      <c r="I64" s="49"/>
      <c r="J64" s="49"/>
      <c r="K64" s="49"/>
      <c r="L64" s="49">
        <v>95000</v>
      </c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81">
        <f>SUM(L64)</f>
        <v>95000</v>
      </c>
      <c r="Y64" s="83"/>
    </row>
    <row r="65" spans="1:25" s="7" customFormat="1" ht="15" hidden="1" x14ac:dyDescent="0.35">
      <c r="A65" s="41"/>
      <c r="B65" s="23"/>
      <c r="C65" s="37"/>
      <c r="D65" s="37"/>
      <c r="E65" s="37"/>
      <c r="F65" s="23"/>
      <c r="G65" s="23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81">
        <f>SUM(H65:I65)</f>
        <v>0</v>
      </c>
      <c r="Y65" s="83"/>
    </row>
    <row r="66" spans="1:25" s="7" customFormat="1" ht="15" hidden="1" x14ac:dyDescent="0.35">
      <c r="A66" s="10"/>
      <c r="B66" s="26"/>
      <c r="C66" s="26"/>
      <c r="D66" s="20"/>
      <c r="E66" s="20"/>
      <c r="F66" s="20"/>
      <c r="G66" s="20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81">
        <f t="shared" ref="X66" si="4">SUM(H66:I66)</f>
        <v>0</v>
      </c>
      <c r="Y66" s="83"/>
    </row>
    <row r="67" spans="1:25" s="7" customFormat="1" ht="18" x14ac:dyDescent="0.4">
      <c r="A67" s="11" t="s">
        <v>0</v>
      </c>
      <c r="B67" s="27"/>
      <c r="C67" s="28"/>
      <c r="D67" s="28"/>
      <c r="E67" s="28"/>
      <c r="F67" s="28"/>
      <c r="G67" s="28"/>
      <c r="H67" s="50">
        <f>SUM(H25:H66)</f>
        <v>1347059</v>
      </c>
      <c r="I67" s="50">
        <f>SUM(I17:I66)</f>
        <v>231352</v>
      </c>
      <c r="J67" s="50">
        <f>SUM(J17:J22)</f>
        <v>315259.09999999998</v>
      </c>
      <c r="K67" s="50">
        <f>SUM(K58:K66)</f>
        <v>31513</v>
      </c>
      <c r="L67" s="50">
        <f>SUM(L62:L65)</f>
        <v>95000</v>
      </c>
      <c r="M67" s="50">
        <f>SUM(M24:M28)</f>
        <v>204778</v>
      </c>
      <c r="N67" s="50">
        <f>SUM(N62:N65)</f>
        <v>588257</v>
      </c>
      <c r="O67" s="50">
        <f>SUM(O39:O43)</f>
        <v>637394.39</v>
      </c>
      <c r="P67" s="50">
        <f>SUM(P31:P34)</f>
        <v>1677854</v>
      </c>
      <c r="Q67" s="50">
        <f>SUM(Q24:Q36)</f>
        <v>16000</v>
      </c>
      <c r="R67" s="50">
        <f>SUM(R38:R45)</f>
        <v>7142.95</v>
      </c>
      <c r="S67" s="50">
        <f>SUM(S45:S66)</f>
        <v>10100.376283788646</v>
      </c>
      <c r="T67" s="50">
        <f>SUM(T16:T17)</f>
        <v>181500</v>
      </c>
      <c r="U67" s="50">
        <f>SUM(U39:U51)</f>
        <v>266409</v>
      </c>
      <c r="V67" s="50">
        <f>SUM(V47:V52)</f>
        <v>23282.25</v>
      </c>
      <c r="W67" s="50">
        <f>SUM(W39:W52)</f>
        <v>84200</v>
      </c>
      <c r="X67" s="81"/>
      <c r="Y67" s="83"/>
    </row>
    <row r="68" spans="1:25" s="7" customFormat="1" ht="18" x14ac:dyDescent="0.4">
      <c r="A68" s="29"/>
      <c r="B68" s="30"/>
      <c r="C68" s="31"/>
      <c r="D68" s="31"/>
      <c r="E68" s="31"/>
      <c r="F68" s="31"/>
      <c r="G68" s="31"/>
      <c r="H68" s="32"/>
      <c r="I68" s="32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33"/>
      <c r="Y68" s="83"/>
    </row>
    <row r="69" spans="1:25" ht="14.5" x14ac:dyDescent="0.35">
      <c r="A69" s="39" t="s">
        <v>9</v>
      </c>
    </row>
    <row r="70" spans="1:25" ht="14.5" hidden="1" x14ac:dyDescent="0.35">
      <c r="A70" s="39" t="s">
        <v>53</v>
      </c>
    </row>
    <row r="71" spans="1:25" ht="14.5" hidden="1" x14ac:dyDescent="0.35">
      <c r="A71" s="61" t="s">
        <v>54</v>
      </c>
    </row>
    <row r="72" spans="1:25" ht="14.5" hidden="1" x14ac:dyDescent="0.35">
      <c r="A72" s="39" t="s">
        <v>64</v>
      </c>
    </row>
    <row r="73" spans="1:25" ht="14.5" hidden="1" x14ac:dyDescent="0.35">
      <c r="A73" s="61" t="s">
        <v>62</v>
      </c>
    </row>
    <row r="74" spans="1:25" ht="14.5" hidden="1" x14ac:dyDescent="0.35">
      <c r="A74" s="39" t="s">
        <v>71</v>
      </c>
    </row>
    <row r="75" spans="1:25" ht="14.5" hidden="1" x14ac:dyDescent="0.35">
      <c r="A75" s="61" t="s">
        <v>70</v>
      </c>
    </row>
    <row r="76" spans="1:25" ht="14.5" hidden="1" x14ac:dyDescent="0.35">
      <c r="A76" s="39" t="s">
        <v>74</v>
      </c>
    </row>
    <row r="77" spans="1:25" ht="14.5" hidden="1" x14ac:dyDescent="0.35">
      <c r="A77" s="61" t="s">
        <v>73</v>
      </c>
    </row>
    <row r="78" spans="1:25" ht="14.5" hidden="1" x14ac:dyDescent="0.35">
      <c r="A78" s="39" t="s">
        <v>85</v>
      </c>
    </row>
    <row r="79" spans="1:25" ht="14.5" hidden="1" x14ac:dyDescent="0.35">
      <c r="A79" s="39" t="s">
        <v>84</v>
      </c>
    </row>
    <row r="80" spans="1:25" ht="14.5" hidden="1" x14ac:dyDescent="0.35">
      <c r="A80" s="39" t="s">
        <v>88</v>
      </c>
    </row>
    <row r="81" spans="1:1" ht="14.5" hidden="1" x14ac:dyDescent="0.35">
      <c r="A81" s="61" t="s">
        <v>87</v>
      </c>
    </row>
    <row r="82" spans="1:1" ht="14.5" hidden="1" x14ac:dyDescent="0.35">
      <c r="A82" s="39" t="s">
        <v>91</v>
      </c>
    </row>
    <row r="83" spans="1:1" ht="14.5" hidden="1" x14ac:dyDescent="0.35">
      <c r="A83" s="61" t="s">
        <v>90</v>
      </c>
    </row>
    <row r="84" spans="1:1" ht="14.5" hidden="1" x14ac:dyDescent="0.35">
      <c r="A84" s="39" t="s">
        <v>95</v>
      </c>
    </row>
    <row r="85" spans="1:1" ht="14.5" hidden="1" x14ac:dyDescent="0.35">
      <c r="A85" s="61" t="s">
        <v>94</v>
      </c>
    </row>
    <row r="86" spans="1:1" ht="14.5" hidden="1" x14ac:dyDescent="0.35">
      <c r="A86" s="39" t="s">
        <v>103</v>
      </c>
    </row>
    <row r="87" spans="1:1" ht="14.5" hidden="1" x14ac:dyDescent="0.35">
      <c r="A87" s="61" t="s">
        <v>102</v>
      </c>
    </row>
    <row r="88" spans="1:1" ht="14.5" hidden="1" x14ac:dyDescent="0.35">
      <c r="A88" s="39" t="s">
        <v>107</v>
      </c>
    </row>
    <row r="89" spans="1:1" ht="14.5" hidden="1" x14ac:dyDescent="0.35">
      <c r="A89" s="61" t="s">
        <v>106</v>
      </c>
    </row>
    <row r="90" spans="1:1" ht="14.5" hidden="1" x14ac:dyDescent="0.35">
      <c r="A90" s="39" t="s">
        <v>112</v>
      </c>
    </row>
    <row r="91" spans="1:1" ht="14.5" hidden="1" x14ac:dyDescent="0.35">
      <c r="A91" s="61" t="s">
        <v>111</v>
      </c>
    </row>
    <row r="92" spans="1:1" ht="14.5" hidden="1" x14ac:dyDescent="0.35">
      <c r="A92" s="39" t="s">
        <v>118</v>
      </c>
    </row>
    <row r="93" spans="1:1" ht="14.5" hidden="1" x14ac:dyDescent="0.35">
      <c r="A93" s="61" t="s">
        <v>117</v>
      </c>
    </row>
    <row r="94" spans="1:1" ht="14.5" hidden="1" x14ac:dyDescent="0.35">
      <c r="A94" s="39" t="s">
        <v>121</v>
      </c>
    </row>
    <row r="95" spans="1:1" ht="14.5" hidden="1" x14ac:dyDescent="0.35">
      <c r="A95" s="61" t="s">
        <v>120</v>
      </c>
    </row>
    <row r="96" spans="1:1" ht="14.5" hidden="1" x14ac:dyDescent="0.35">
      <c r="A96" s="39" t="s">
        <v>124</v>
      </c>
    </row>
    <row r="97" spans="1:1" ht="14.5" hidden="1" x14ac:dyDescent="0.35">
      <c r="A97" s="61" t="s">
        <v>123</v>
      </c>
    </row>
    <row r="98" spans="1:1" ht="14.5" hidden="1" x14ac:dyDescent="0.35">
      <c r="A98" s="39" t="s">
        <v>130</v>
      </c>
    </row>
    <row r="99" spans="1:1" ht="14.5" hidden="1" x14ac:dyDescent="0.35">
      <c r="A99" s="61" t="s">
        <v>111</v>
      </c>
    </row>
    <row r="100" spans="1:1" ht="14.5" x14ac:dyDescent="0.35">
      <c r="A100" s="39" t="s">
        <v>140</v>
      </c>
    </row>
    <row r="101" spans="1:1" ht="14.5" x14ac:dyDescent="0.35">
      <c r="A101" s="61" t="s">
        <v>141</v>
      </c>
    </row>
    <row r="111" spans="1:1" ht="14.5" x14ac:dyDescent="0.35">
      <c r="A111" s="16" t="s">
        <v>45</v>
      </c>
    </row>
    <row r="112" spans="1:1" ht="14.5" x14ac:dyDescent="0.35">
      <c r="A112" s="73" t="s">
        <v>48</v>
      </c>
    </row>
    <row r="113" spans="1:1" ht="14.5" x14ac:dyDescent="0.35">
      <c r="A113" s="16" t="s">
        <v>46</v>
      </c>
    </row>
    <row r="114" spans="1:1" ht="14.5" x14ac:dyDescent="0.35">
      <c r="A114" s="73" t="s">
        <v>47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2019-01-09T17:59:37Z</cp:lastPrinted>
  <dcterms:created xsi:type="dcterms:W3CDTF">2000-04-13T13:33:42Z</dcterms:created>
  <dcterms:modified xsi:type="dcterms:W3CDTF">2024-03-05T14:45:35Z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