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C2D030EE-CE6F-45CC-88CD-FD6561FCA0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O SOUTH WEST" sheetId="2" r:id="rId1"/>
  </sheets>
  <definedNames>
    <definedName name="_xlnm.Print_Area" localSheetId="0">'METRO SOUTH WEST'!$A$1:$H$68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7" i="2" l="1"/>
  <c r="R35" i="2"/>
  <c r="P33" i="2"/>
  <c r="R33" i="2" s="1"/>
  <c r="P31" i="2"/>
  <c r="R31" i="2" s="1"/>
  <c r="R32" i="2"/>
  <c r="R34" i="2"/>
  <c r="R36" i="2"/>
  <c r="O42" i="2"/>
  <c r="R42" i="2" s="1"/>
  <c r="O40" i="2"/>
  <c r="R41" i="2"/>
  <c r="R43" i="2"/>
  <c r="R63" i="2"/>
  <c r="N67" i="2"/>
  <c r="R28" i="2"/>
  <c r="M27" i="2"/>
  <c r="R27" i="2" s="1"/>
  <c r="L67" i="2"/>
  <c r="R64" i="2"/>
  <c r="R60" i="2"/>
  <c r="K67" i="2"/>
  <c r="R18" i="2"/>
  <c r="J17" i="2"/>
  <c r="R17" i="2" s="1"/>
  <c r="I29" i="2"/>
  <c r="R29" i="2" s="1"/>
  <c r="R26" i="2"/>
  <c r="H25" i="2"/>
  <c r="R25" i="2" s="1"/>
  <c r="R9" i="2"/>
  <c r="R10" i="2"/>
  <c r="R11" i="2"/>
  <c r="R12" i="2"/>
  <c r="R13" i="2"/>
  <c r="R14" i="2"/>
  <c r="R15" i="2"/>
  <c r="R16" i="2"/>
  <c r="R23" i="2"/>
  <c r="R24" i="2"/>
  <c r="R30" i="2"/>
  <c r="R37" i="2"/>
  <c r="R38" i="2"/>
  <c r="R39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61" i="2"/>
  <c r="R62" i="2"/>
  <c r="R65" i="2"/>
  <c r="R66" i="2"/>
  <c r="R8" i="2"/>
  <c r="O67" i="2" l="1"/>
  <c r="P67" i="2"/>
  <c r="R40" i="2"/>
  <c r="M67" i="2"/>
  <c r="J67" i="2"/>
  <c r="H67" i="2"/>
  <c r="I67" i="2"/>
</calcChain>
</file>

<file path=xl/sharedStrings.xml><?xml version="1.0" encoding="utf-8"?>
<sst xmlns="http://schemas.openxmlformats.org/spreadsheetml/2006/main" count="203" uniqueCount="120">
  <si>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</si>
  <si>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</si>
  <si>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</si>
  <si>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</si>
  <si>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</si>
  <si>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</si>
  <si>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</si>
  <si>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</si>
  <si>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</si>
  <si>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</si>
  <si>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</si>
  <si>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</si>
  <si>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METRO SOUTH WEST E &amp; T</t>
  </si>
  <si>
    <t>STATE ONE STOP</t>
  </si>
  <si>
    <t>N/A</t>
  </si>
  <si>
    <t>WP 90%</t>
  </si>
  <si>
    <t>WP 10%</t>
  </si>
  <si>
    <t>4400-3067</t>
  </si>
  <si>
    <t>K103</t>
  </si>
  <si>
    <t>7002-6624</t>
  </si>
  <si>
    <t>UIRE</t>
  </si>
  <si>
    <t>7003-1631</t>
  </si>
  <si>
    <t>DISLOCATED WORKER</t>
  </si>
  <si>
    <t>7003-1778</t>
  </si>
  <si>
    <t>ADULT</t>
  </si>
  <si>
    <t>7003-1630</t>
  </si>
  <si>
    <t>7002-6626</t>
  </si>
  <si>
    <t>K105</t>
  </si>
  <si>
    <t>K107</t>
  </si>
  <si>
    <t>17.207</t>
  </si>
  <si>
    <t>7003-0803</t>
  </si>
  <si>
    <t>K284</t>
  </si>
  <si>
    <t>4400-1979</t>
  </si>
  <si>
    <t>K227</t>
  </si>
  <si>
    <t>CT EOL 23CCMESWTRADE</t>
  </si>
  <si>
    <t>FAIN #</t>
  </si>
  <si>
    <t>TA38685-22-55-A-25</t>
  </si>
  <si>
    <t>AA-38535-22-55-A-25</t>
  </si>
  <si>
    <t>ES38736-22-55-A-25</t>
  </si>
  <si>
    <t>DV35786-21-55-5-25</t>
  </si>
  <si>
    <t>FTRADE 2022</t>
  </si>
  <si>
    <t>7003-1010</t>
  </si>
  <si>
    <t>K102</t>
  </si>
  <si>
    <t>4110-3021</t>
  </si>
  <si>
    <t>K222</t>
  </si>
  <si>
    <t>7038-0107</t>
  </si>
  <si>
    <t>K123</t>
  </si>
  <si>
    <t>7035-0002</t>
  </si>
  <si>
    <t>K228</t>
  </si>
  <si>
    <t>4120-0020</t>
  </si>
  <si>
    <t>K133</t>
  </si>
  <si>
    <t>9110-1178</t>
  </si>
  <si>
    <t>K116</t>
  </si>
  <si>
    <t>VENDOR CUSTOMER CODE</t>
  </si>
  <si>
    <t>UEI #</t>
  </si>
  <si>
    <t>RKKMSLCLTKC7</t>
  </si>
  <si>
    <t>VC0001023810</t>
  </si>
  <si>
    <t>7003-1785</t>
  </si>
  <si>
    <t>HB55</t>
  </si>
  <si>
    <t>7003-0006</t>
  </si>
  <si>
    <t>K246</t>
  </si>
  <si>
    <t>UI-35950-21-60-A-25</t>
  </si>
  <si>
    <t>FVETS2023</t>
  </si>
  <si>
    <t>7002-6628</t>
  </si>
  <si>
    <t>K109</t>
  </si>
  <si>
    <t>INITIAL AWARD FY24  JULY 31, 2023</t>
  </si>
  <si>
    <t>TO ADD FY24 YOUTH FUNDS</t>
  </si>
  <si>
    <t>BUDGET #1 FY24</t>
  </si>
  <si>
    <t>INITIAL AWARD FY24</t>
  </si>
  <si>
    <t>CT EOL 24CCMESWWIA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</si>
  <si>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</si>
  <si>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</si>
  <si>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</si>
  <si>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</si>
  <si>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TO ADD FY24 DISLOCATED WORKER FUNDS</t>
  </si>
  <si>
    <t>FWIADWK24A</t>
  </si>
  <si>
    <t>BUDGET #1 FY24 AUGUST 2, 2023</t>
  </si>
  <si>
    <t>BUDGET #2 FY24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</si>
  <si>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</si>
  <si>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</si>
  <si>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JULY 1, 2024-SEPT 30, 2024</t>
  </si>
  <si>
    <t>CT EOL 24CCMESWNEGREA</t>
  </si>
  <si>
    <t>TO ADD FY24 RESEA FUNDS</t>
  </si>
  <si>
    <t>BUDGET #2 FY24 AUGUST 8, 2023</t>
  </si>
  <si>
    <t>BUDGET #3 FY24</t>
  </si>
  <si>
    <t>TO ADD FY24 VETS FUNDS</t>
  </si>
  <si>
    <t>BUDGET #3 FY24 AUGUST 31, 2023</t>
  </si>
  <si>
    <t>DVOP</t>
  </si>
  <si>
    <t>JULY 1,2023-JUNE 30, 2024</t>
  </si>
  <si>
    <t>CT EOL 24CCMESWVETSUI</t>
  </si>
  <si>
    <t>CT EOL 24CCMESWSOSWTF</t>
  </si>
  <si>
    <t>BUDGET #4 FY24</t>
  </si>
  <si>
    <t>WORKFORCE TRAINING FUND</t>
  </si>
  <si>
    <t>WTRUSTF24</t>
  </si>
  <si>
    <t>7003-0135</t>
  </si>
  <si>
    <t>K264</t>
  </si>
  <si>
    <t>TO ADD WTF FUNDS</t>
  </si>
  <si>
    <t>BUDGET #4 FY24 SEPTEMBER 12, 2023</t>
  </si>
  <si>
    <t>BUDGET #5 FY24</t>
  </si>
  <si>
    <t>TO ADD FY24 ADULT FUNDS</t>
  </si>
  <si>
    <t>BUDGET #5 FY24 SEPTEMBER 26, 2023</t>
  </si>
  <si>
    <t>FWIAADT24A</t>
  </si>
  <si>
    <t>TO ADD FY24 SOS FUNDS</t>
  </si>
  <si>
    <t>BUDGET #6 FY24 SEPTEMBER 27, 2023</t>
  </si>
  <si>
    <t>BUDGET #6 FY24</t>
  </si>
  <si>
    <t>STOSCC2024</t>
  </si>
  <si>
    <t>TO ADD WP FUNDS</t>
  </si>
  <si>
    <t>BUDGET #7 FY24 DEC 1, 2023</t>
  </si>
  <si>
    <t>BUDGET #7 FY24</t>
  </si>
  <si>
    <t>FES2024</t>
  </si>
  <si>
    <t>CT EOL 24CCMESWWP</t>
  </si>
  <si>
    <t>BUDGET #8 FY24</t>
  </si>
  <si>
    <t>FWIAADT24B</t>
  </si>
  <si>
    <t>FWIADWK24B</t>
  </si>
  <si>
    <t>TO ADD WIOA FUNDS</t>
  </si>
  <si>
    <t>BUDGET #8 FY24 DEC 7, 2023</t>
  </si>
  <si>
    <t>BUDGET #9 FY24</t>
  </si>
  <si>
    <t>RAPID RESPONSE STATE STAFF</t>
  </si>
  <si>
    <t>TO ADD RAPID RESPONSE FUNDS</t>
  </si>
  <si>
    <t>BUDGET #9 FY24 DEC 21,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</si>
</sst>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0" xfId="0" applyFont="1"/>
    <xf numFmtId="7" fontId="12" fillId="0" borderId="1" xfId="0" applyNumberFormat="1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quotePrefix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2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 applyAlignment="1">
      <alignment horizontal="left"/>
    </xf>
    <xf numFmtId="0" fontId="19" fillId="0" borderId="1" xfId="0" quotePrefix="1" applyFont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2" borderId="8" xfId="0" applyFont="1" applyFill="1" applyBorder="1" applyAlignment="1">
      <alignment horizontal="center" vertical="center" wrapText="1"/>
    </xf>
    <xf numFmtId="37" fontId="12" fillId="0" borderId="1" xfId="2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0" fontId="22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0" xfId="0" applyFont="1"/>
    <xf numFmtId="0" fontId="23" fillId="0" borderId="10" xfId="0" applyFont="1" applyBorder="1" applyAlignment="1">
      <alignment horizontal="center" vertical="center"/>
    </xf>
    <xf numFmtId="0" fontId="23" fillId="0" borderId="0" xfId="0" applyFont="1"/>
    <xf numFmtId="164" fontId="12" fillId="0" borderId="1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4" fillId="0" borderId="12" xfId="0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 wrapText="1"/>
    </xf>
    <xf numFmtId="0" fontId="8" fillId="0" borderId="1" xfId="0" applyFont="1" applyBorder="1"/>
    <xf numFmtId="0" fontId="25" fillId="0" borderId="0" xfId="0" applyFont="1" applyAlignment="1">
      <alignment horizontal="center"/>
    </xf>
    <xf numFmtId="44" fontId="12" fillId="0" borderId="1" xfId="1" applyFont="1" applyBorder="1"/>
    <xf numFmtId="44" fontId="8" fillId="0" borderId="0" xfId="1" applyFont="1"/>
    <xf numFmtId="44" fontId="7" fillId="0" borderId="0" xfId="1" applyFont="1"/>
    <xf numFmtId="44" fontId="6" fillId="0" borderId="0" xfId="1" applyFont="1"/>
    <xf numFmtId="44" fontId="7" fillId="0" borderId="1" xfId="1" applyFont="1" applyBorder="1"/>
    <xf numFmtId="44" fontId="8" fillId="0" borderId="1" xfId="1" applyFont="1" applyBorder="1"/>
    <xf numFmtId="44" fontId="13" fillId="0" borderId="0" xfId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20" fillId="0" borderId="4" xfId="0" applyFont="1" applyBorder="1" applyAlignment="1">
      <alignment horizontal="center"/>
    </xf>
    <xf numFmtId="0" fontId="12" fillId="0" borderId="1" xfId="0" quotePrefix="1" applyFont="1" applyBorder="1" applyAlignment="1">
      <alignment horizontal="center" wrapText="1"/>
    </xf>
    <xf numFmtId="0" fontId="27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tabSelected="1" zoomScale="110" zoomScaleNormal="110" workbookViewId="0">
      <selection activeCell="A86" sqref="A86:XFD87"/>
    </sheetView>
  </sheetViews>
  <sheetFormatPr defaultColWidth="9.1796875" defaultRowHeight="12" x14ac:dyDescent="0.3"/>
  <cols>
    <col min="1" max="1" width="66.36328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13.26953125" style="2" customWidth="1"/>
    <col min="7" max="7" width="23.81640625" style="2" customWidth="1"/>
    <col min="8" max="8" width="16.81640625" style="2" hidden="1" customWidth="1"/>
    <col min="9" max="15" width="15" style="2" hidden="1" customWidth="1"/>
    <col min="16" max="16" width="20.1796875" style="2" hidden="1" customWidth="1"/>
    <col min="17" max="17" width="20.1796875" style="2" customWidth="1"/>
    <col min="18" max="18" width="13.81640625" style="3" hidden="1" customWidth="1"/>
    <col min="19" max="19" width="12.54296875" style="3" bestFit="1" customWidth="1"/>
    <col min="20" max="16384" width="9.1796875" style="3"/>
  </cols>
  <sheetData>
    <row r="1" spans="1:19" ht="20.5" x14ac:dyDescent="0.45">
      <c r="A1" s="3" t="s">
        <v>11</v>
      </c>
      <c r="B1" s="106" t="s">
        <v>10</v>
      </c>
      <c r="C1" s="107"/>
      <c r="D1" s="107"/>
      <c r="E1" s="107"/>
      <c r="F1" s="107"/>
      <c r="G1" s="107"/>
      <c r="H1" s="107"/>
      <c r="I1" s="61"/>
      <c r="J1" s="61"/>
      <c r="K1" s="61"/>
      <c r="L1" s="61"/>
      <c r="M1" s="61"/>
      <c r="N1" s="61"/>
      <c r="O1" s="61"/>
      <c r="P1" s="61"/>
      <c r="Q1" s="61"/>
    </row>
    <row r="2" spans="1:19" ht="20.5" x14ac:dyDescent="0.45">
      <c r="A2" s="4"/>
      <c r="B2" s="12"/>
      <c r="C2" s="12"/>
      <c r="D2" s="12"/>
      <c r="E2" s="13"/>
      <c r="F2" s="13"/>
      <c r="G2" s="13"/>
    </row>
    <row r="3" spans="1:19" ht="20.5" x14ac:dyDescent="0.45">
      <c r="A3" s="34" t="s">
        <v>12</v>
      </c>
      <c r="B3" s="12" t="s">
        <v>7</v>
      </c>
      <c r="C3" s="1"/>
    </row>
    <row r="4" spans="1:19" ht="21" thickBot="1" x14ac:dyDescent="0.5">
      <c r="A4" s="4"/>
      <c r="B4" s="5"/>
      <c r="C4" s="1"/>
    </row>
    <row r="5" spans="1:19" s="16" customFormat="1" ht="43.5" customHeight="1" thickBot="1" x14ac:dyDescent="0.4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4" t="s">
        <v>35</v>
      </c>
      <c r="H5" s="60" t="s">
        <v>68</v>
      </c>
      <c r="I5" s="64" t="s">
        <v>67</v>
      </c>
      <c r="J5" s="64" t="s">
        <v>77</v>
      </c>
      <c r="K5" s="64" t="s">
        <v>84</v>
      </c>
      <c r="L5" s="64" t="s">
        <v>91</v>
      </c>
      <c r="M5" s="64" t="s">
        <v>98</v>
      </c>
      <c r="N5" s="64" t="s">
        <v>104</v>
      </c>
      <c r="O5" s="64" t="s">
        <v>108</v>
      </c>
      <c r="P5" s="64" t="s">
        <v>111</v>
      </c>
      <c r="Q5" s="64" t="s">
        <v>116</v>
      </c>
      <c r="R5" s="35" t="s">
        <v>6</v>
      </c>
    </row>
    <row r="6" spans="1:19" s="6" customFormat="1" ht="14.5" hidden="1" x14ac:dyDescent="0.35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2"/>
    </row>
    <row r="7" spans="1:19" s="7" customFormat="1" ht="15" hidden="1" x14ac:dyDescent="0.35">
      <c r="A7" s="21" t="s">
        <v>34</v>
      </c>
      <c r="B7" s="17"/>
      <c r="C7" s="18"/>
      <c r="D7" s="18"/>
      <c r="E7" s="19"/>
      <c r="F7" s="20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1:19" s="7" customFormat="1" ht="15" hidden="1" x14ac:dyDescent="0.35">
      <c r="A8" s="36"/>
      <c r="B8" s="23"/>
      <c r="C8" s="51" t="s">
        <v>40</v>
      </c>
      <c r="D8" s="52" t="s">
        <v>41</v>
      </c>
      <c r="E8" s="52" t="s">
        <v>42</v>
      </c>
      <c r="F8" s="21">
        <v>17.245000000000001</v>
      </c>
      <c r="G8" s="71" t="s">
        <v>36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40">
        <f>SUM(H8:I8)</f>
        <v>0</v>
      </c>
    </row>
    <row r="9" spans="1:19" s="7" customFormat="1" ht="15" hidden="1" x14ac:dyDescent="0.35">
      <c r="A9" s="36"/>
      <c r="B9" s="23"/>
      <c r="C9" s="51" t="s">
        <v>40</v>
      </c>
      <c r="D9" s="52" t="s">
        <v>41</v>
      </c>
      <c r="E9" s="52" t="s">
        <v>42</v>
      </c>
      <c r="F9" s="21">
        <v>17.245000000000001</v>
      </c>
      <c r="G9" s="71" t="s">
        <v>36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40">
        <f>SUM(H9:I9)</f>
        <v>0</v>
      </c>
    </row>
    <row r="10" spans="1:19" s="7" customFormat="1" ht="15" hidden="1" x14ac:dyDescent="0.35">
      <c r="A10" s="36"/>
      <c r="B10" s="23"/>
      <c r="C10" s="21"/>
      <c r="D10" s="21"/>
      <c r="E10" s="21"/>
      <c r="F10" s="21"/>
      <c r="G10" s="21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0">
        <f>SUM(H10:I10)</f>
        <v>0</v>
      </c>
    </row>
    <row r="11" spans="1:19" s="7" customFormat="1" ht="15" hidden="1" x14ac:dyDescent="0.35">
      <c r="A11" s="47"/>
      <c r="B11" s="48"/>
      <c r="C11" s="21"/>
      <c r="D11" s="21"/>
      <c r="E11" s="21"/>
      <c r="F11" s="21"/>
      <c r="G11" s="21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40">
        <f>SUM(H11:I11)</f>
        <v>0</v>
      </c>
    </row>
    <row r="12" spans="1:19" s="7" customFormat="1" ht="15" hidden="1" x14ac:dyDescent="0.35">
      <c r="A12" s="47"/>
      <c r="B12" s="23"/>
      <c r="C12" s="21"/>
      <c r="D12" s="21"/>
      <c r="E12" s="21"/>
      <c r="F12" s="21"/>
      <c r="G12" s="21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40">
        <f>SUM(H12:I12)</f>
        <v>0</v>
      </c>
    </row>
    <row r="13" spans="1:19" s="7" customFormat="1" ht="15" hidden="1" x14ac:dyDescent="0.35">
      <c r="A13" s="47"/>
      <c r="B13" s="23"/>
      <c r="C13" s="21"/>
      <c r="D13" s="21"/>
      <c r="E13" s="21"/>
      <c r="F13" s="21"/>
      <c r="G13" s="21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40">
        <f>SUM(H13:I13)</f>
        <v>0</v>
      </c>
    </row>
    <row r="14" spans="1:19" s="9" customFormat="1" ht="15" hidden="1" x14ac:dyDescent="0.35">
      <c r="A14" s="8"/>
      <c r="B14" s="17"/>
      <c r="C14" s="20"/>
      <c r="D14" s="20"/>
      <c r="E14" s="17"/>
      <c r="F14" s="17"/>
      <c r="G14" s="17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40">
        <f>SUM(H14:I14)</f>
        <v>0</v>
      </c>
    </row>
    <row r="15" spans="1:19" s="7" customFormat="1" ht="15" hidden="1" x14ac:dyDescent="0.35">
      <c r="A15" s="15" t="s">
        <v>8</v>
      </c>
      <c r="B15" s="17"/>
      <c r="C15" s="20"/>
      <c r="D15" s="20"/>
      <c r="E15" s="17"/>
      <c r="F15" s="17"/>
      <c r="G15" s="17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40">
        <f>SUM(H15:I15)</f>
        <v>0</v>
      </c>
    </row>
    <row r="16" spans="1:19" s="9" customFormat="1" ht="15" hidden="1" x14ac:dyDescent="0.35">
      <c r="A16" s="21" t="s">
        <v>81</v>
      </c>
      <c r="B16" s="17"/>
      <c r="C16" s="20"/>
      <c r="D16" s="17"/>
      <c r="E16" s="17"/>
      <c r="F16" s="20"/>
      <c r="G16" s="20"/>
      <c r="H16" s="24"/>
      <c r="I16" s="54"/>
      <c r="J16" s="54"/>
      <c r="K16" s="54"/>
      <c r="L16" s="54"/>
      <c r="M16" s="54"/>
      <c r="N16" s="54"/>
      <c r="O16" s="54"/>
      <c r="P16" s="54"/>
      <c r="Q16" s="54"/>
      <c r="R16" s="94">
        <f>SUM(H16:I16)</f>
        <v>0</v>
      </c>
      <c r="S16" s="95"/>
    </row>
    <row r="17" spans="1:19" s="9" customFormat="1" ht="15.5" hidden="1" x14ac:dyDescent="0.35">
      <c r="A17" s="65" t="s">
        <v>78</v>
      </c>
      <c r="B17" s="89" t="s">
        <v>71</v>
      </c>
      <c r="C17" s="21" t="s">
        <v>79</v>
      </c>
      <c r="D17" s="21" t="s">
        <v>19</v>
      </c>
      <c r="E17" s="21" t="s">
        <v>20</v>
      </c>
      <c r="F17" s="21">
        <v>17.225000000000001</v>
      </c>
      <c r="G17" s="88" t="s">
        <v>61</v>
      </c>
      <c r="H17" s="24"/>
      <c r="I17" s="54"/>
      <c r="J17" s="54">
        <f>315259.1-1</f>
        <v>315258.09999999998</v>
      </c>
      <c r="K17" s="54"/>
      <c r="L17" s="54"/>
      <c r="M17" s="54"/>
      <c r="N17" s="54"/>
      <c r="O17" s="54"/>
      <c r="P17" s="54"/>
      <c r="Q17" s="54"/>
      <c r="R17" s="94">
        <f>J17</f>
        <v>315258.09999999998</v>
      </c>
      <c r="S17" s="95"/>
    </row>
    <row r="18" spans="1:19" s="7" customFormat="1" ht="15.5" hidden="1" x14ac:dyDescent="0.35">
      <c r="A18" s="65" t="s">
        <v>78</v>
      </c>
      <c r="B18" s="23" t="s">
        <v>80</v>
      </c>
      <c r="C18" s="21" t="s">
        <v>79</v>
      </c>
      <c r="D18" s="21" t="s">
        <v>19</v>
      </c>
      <c r="E18" s="21" t="s">
        <v>20</v>
      </c>
      <c r="F18" s="21">
        <v>17.225000000000001</v>
      </c>
      <c r="G18" s="88" t="s">
        <v>61</v>
      </c>
      <c r="H18" s="24"/>
      <c r="I18" s="54"/>
      <c r="J18" s="54">
        <v>1</v>
      </c>
      <c r="K18" s="54"/>
      <c r="L18" s="54"/>
      <c r="M18" s="54"/>
      <c r="N18" s="54"/>
      <c r="O18" s="54"/>
      <c r="P18" s="54"/>
      <c r="Q18" s="54"/>
      <c r="R18" s="94">
        <f>J18</f>
        <v>1</v>
      </c>
      <c r="S18" s="96"/>
    </row>
    <row r="19" spans="1:19" s="7" customFormat="1" ht="15" hidden="1" x14ac:dyDescent="0.35">
      <c r="A19" s="47"/>
      <c r="B19" s="23"/>
      <c r="C19" s="21"/>
      <c r="D19" s="21"/>
      <c r="E19" s="21"/>
      <c r="F19" s="21"/>
      <c r="G19" s="21"/>
      <c r="H19" s="24"/>
      <c r="I19" s="54"/>
      <c r="J19" s="54"/>
      <c r="K19" s="54"/>
      <c r="L19" s="54"/>
      <c r="M19" s="54"/>
      <c r="N19" s="54"/>
      <c r="O19" s="54"/>
      <c r="P19" s="54"/>
      <c r="Q19" s="54"/>
      <c r="R19" s="94"/>
      <c r="S19" s="96"/>
    </row>
    <row r="20" spans="1:19" s="7" customFormat="1" ht="15" hidden="1" x14ac:dyDescent="0.35">
      <c r="A20" s="42"/>
      <c r="B20" s="23"/>
      <c r="C20" s="37"/>
      <c r="D20" s="21"/>
      <c r="E20" s="38"/>
      <c r="F20" s="86"/>
      <c r="G20" s="71"/>
      <c r="H20" s="24"/>
      <c r="I20" s="54"/>
      <c r="J20" s="54"/>
      <c r="K20" s="54"/>
      <c r="L20" s="54"/>
      <c r="M20" s="54"/>
      <c r="N20" s="54"/>
      <c r="O20" s="54"/>
      <c r="P20" s="54"/>
      <c r="Q20" s="54"/>
      <c r="R20" s="94"/>
      <c r="S20" s="96"/>
    </row>
    <row r="21" spans="1:19" s="7" customFormat="1" ht="15" hidden="1" x14ac:dyDescent="0.35">
      <c r="A21" s="42"/>
      <c r="B21" s="23"/>
      <c r="C21" s="21"/>
      <c r="D21" s="21"/>
      <c r="E21" s="21"/>
      <c r="F21" s="21"/>
      <c r="G21" s="21"/>
      <c r="H21" s="24"/>
      <c r="I21" s="54"/>
      <c r="J21" s="54"/>
      <c r="K21" s="54"/>
      <c r="L21" s="54"/>
      <c r="M21" s="54"/>
      <c r="N21" s="54"/>
      <c r="O21" s="54"/>
      <c r="P21" s="54"/>
      <c r="Q21" s="54"/>
      <c r="R21" s="94"/>
      <c r="S21" s="96"/>
    </row>
    <row r="22" spans="1:19" s="7" customFormat="1" ht="15" hidden="1" x14ac:dyDescent="0.35">
      <c r="A22" s="36"/>
      <c r="B22" s="23"/>
      <c r="C22" s="37"/>
      <c r="D22" s="37"/>
      <c r="E22" s="38"/>
      <c r="F22" s="21"/>
      <c r="G22" s="21"/>
      <c r="H22" s="24"/>
      <c r="I22" s="24"/>
      <c r="J22" s="73"/>
      <c r="K22" s="73"/>
      <c r="L22" s="73"/>
      <c r="M22" s="73"/>
      <c r="N22" s="73"/>
      <c r="O22" s="73"/>
      <c r="P22" s="73"/>
      <c r="Q22" s="73"/>
      <c r="R22" s="94"/>
      <c r="S22" s="96"/>
    </row>
    <row r="23" spans="1:19" s="6" customFormat="1" ht="14.5" x14ac:dyDescent="0.35">
      <c r="A23" s="15" t="s">
        <v>8</v>
      </c>
      <c r="B23" s="17"/>
      <c r="C23" s="18"/>
      <c r="D23" s="18"/>
      <c r="E23" s="19"/>
      <c r="F23" s="20"/>
      <c r="G23" s="20"/>
      <c r="H23" s="24"/>
      <c r="I23" s="73"/>
      <c r="J23" s="73"/>
      <c r="K23" s="73"/>
      <c r="L23" s="73"/>
      <c r="M23" s="73"/>
      <c r="N23" s="73"/>
      <c r="O23" s="73"/>
      <c r="P23" s="73"/>
      <c r="Q23" s="73"/>
      <c r="R23" s="94">
        <f>SUM(H23:I23)</f>
        <v>0</v>
      </c>
      <c r="S23" s="97"/>
    </row>
    <row r="24" spans="1:19" s="6" customFormat="1" ht="14.5" x14ac:dyDescent="0.35">
      <c r="A24" s="21" t="s">
        <v>69</v>
      </c>
      <c r="B24" s="17"/>
      <c r="C24" s="18"/>
      <c r="D24" s="18"/>
      <c r="E24" s="19"/>
      <c r="F24" s="20"/>
      <c r="G24" s="20"/>
      <c r="H24" s="24"/>
      <c r="I24" s="73"/>
      <c r="J24" s="73"/>
      <c r="K24" s="73"/>
      <c r="L24" s="73"/>
      <c r="M24" s="73"/>
      <c r="N24" s="73"/>
      <c r="O24" s="73"/>
      <c r="P24" s="73"/>
      <c r="Q24" s="73"/>
      <c r="R24" s="94">
        <f>SUM(H24:I24)</f>
        <v>0</v>
      </c>
      <c r="S24" s="97"/>
    </row>
    <row r="25" spans="1:19" s="7" customFormat="1" ht="15.5" hidden="1" x14ac:dyDescent="0.35">
      <c r="A25" s="66" t="s">
        <v>70</v>
      </c>
      <c r="B25" s="89" t="s">
        <v>71</v>
      </c>
      <c r="C25" s="90" t="s">
        <v>72</v>
      </c>
      <c r="D25" s="67" t="s">
        <v>21</v>
      </c>
      <c r="E25" s="67">
        <v>6501</v>
      </c>
      <c r="F25" s="23">
        <v>17.259</v>
      </c>
      <c r="G25" s="72" t="s">
        <v>37</v>
      </c>
      <c r="H25" s="73">
        <f>1347059-1</f>
        <v>1347058</v>
      </c>
      <c r="I25" s="10"/>
      <c r="J25" s="98"/>
      <c r="K25" s="98"/>
      <c r="L25" s="98"/>
      <c r="M25" s="98"/>
      <c r="N25" s="98"/>
      <c r="O25" s="98"/>
      <c r="P25" s="98"/>
      <c r="Q25" s="98"/>
      <c r="R25" s="94">
        <f>SUM(H25:I25)</f>
        <v>1347058</v>
      </c>
      <c r="S25" s="96"/>
    </row>
    <row r="26" spans="1:19" s="9" customFormat="1" ht="15.5" hidden="1" x14ac:dyDescent="0.35">
      <c r="A26" s="66" t="s">
        <v>70</v>
      </c>
      <c r="B26" s="23" t="s">
        <v>73</v>
      </c>
      <c r="C26" s="90" t="s">
        <v>72</v>
      </c>
      <c r="D26" s="67" t="s">
        <v>21</v>
      </c>
      <c r="E26" s="67">
        <v>6501</v>
      </c>
      <c r="F26" s="23">
        <v>17.259</v>
      </c>
      <c r="G26" s="72" t="s">
        <v>37</v>
      </c>
      <c r="H26" s="73">
        <v>1</v>
      </c>
      <c r="I26" s="92"/>
      <c r="J26" s="99"/>
      <c r="K26" s="99"/>
      <c r="L26" s="99"/>
      <c r="M26" s="99"/>
      <c r="N26" s="99"/>
      <c r="O26" s="99"/>
      <c r="P26" s="99"/>
      <c r="Q26" s="99"/>
      <c r="R26" s="94">
        <f>SUM(H26)</f>
        <v>1</v>
      </c>
      <c r="S26" s="95"/>
    </row>
    <row r="27" spans="1:19" s="9" customFormat="1" ht="15.5" hidden="1" x14ac:dyDescent="0.35">
      <c r="A27" s="42" t="s">
        <v>24</v>
      </c>
      <c r="B27" s="89" t="s">
        <v>71</v>
      </c>
      <c r="C27" s="21" t="s">
        <v>101</v>
      </c>
      <c r="D27" s="68" t="s">
        <v>25</v>
      </c>
      <c r="E27" s="68">
        <v>6502</v>
      </c>
      <c r="F27" s="21">
        <v>17.257999999999999</v>
      </c>
      <c r="G27" s="72" t="s">
        <v>37</v>
      </c>
      <c r="H27" s="24"/>
      <c r="I27" s="73"/>
      <c r="J27" s="73"/>
      <c r="K27" s="73"/>
      <c r="L27" s="73"/>
      <c r="M27" s="73">
        <f>204778-1</f>
        <v>204777</v>
      </c>
      <c r="N27" s="73"/>
      <c r="O27" s="73"/>
      <c r="P27" s="73"/>
      <c r="Q27" s="73"/>
      <c r="R27" s="94">
        <f>M27</f>
        <v>204777</v>
      </c>
      <c r="S27" s="95"/>
    </row>
    <row r="28" spans="1:19" s="9" customFormat="1" ht="15.5" hidden="1" x14ac:dyDescent="0.35">
      <c r="A28" s="42" t="s">
        <v>24</v>
      </c>
      <c r="B28" s="23" t="s">
        <v>73</v>
      </c>
      <c r="C28" s="21" t="s">
        <v>101</v>
      </c>
      <c r="D28" s="68" t="s">
        <v>25</v>
      </c>
      <c r="E28" s="68">
        <v>6502</v>
      </c>
      <c r="F28" s="21">
        <v>17.257999999999999</v>
      </c>
      <c r="G28" s="72" t="s">
        <v>37</v>
      </c>
      <c r="H28" s="24"/>
      <c r="I28" s="73"/>
      <c r="J28" s="73"/>
      <c r="K28" s="73"/>
      <c r="L28" s="73"/>
      <c r="M28" s="73">
        <v>1</v>
      </c>
      <c r="N28" s="73"/>
      <c r="O28" s="73"/>
      <c r="P28" s="73"/>
      <c r="Q28" s="73"/>
      <c r="R28" s="94">
        <f>M28</f>
        <v>1</v>
      </c>
      <c r="S28" s="95"/>
    </row>
    <row r="29" spans="1:19" s="7" customFormat="1" ht="15.5" hidden="1" x14ac:dyDescent="0.35">
      <c r="A29" s="36" t="s">
        <v>22</v>
      </c>
      <c r="B29" s="89" t="s">
        <v>71</v>
      </c>
      <c r="C29" s="93" t="s">
        <v>75</v>
      </c>
      <c r="D29" s="68" t="s">
        <v>23</v>
      </c>
      <c r="E29" s="68">
        <v>6503</v>
      </c>
      <c r="F29" s="21">
        <v>17.277999999999999</v>
      </c>
      <c r="G29" s="72" t="s">
        <v>37</v>
      </c>
      <c r="H29" s="25"/>
      <c r="I29" s="91">
        <f>231352-1</f>
        <v>231351</v>
      </c>
      <c r="J29" s="91"/>
      <c r="K29" s="91"/>
      <c r="L29" s="91"/>
      <c r="M29" s="91"/>
      <c r="N29" s="91"/>
      <c r="O29" s="91"/>
      <c r="P29" s="91"/>
      <c r="Q29" s="91"/>
      <c r="R29" s="94">
        <f>SUM(H29:I29)</f>
        <v>231351</v>
      </c>
      <c r="S29" s="96"/>
    </row>
    <row r="30" spans="1:19" s="7" customFormat="1" ht="15.5" hidden="1" x14ac:dyDescent="0.35">
      <c r="A30" s="36" t="s">
        <v>22</v>
      </c>
      <c r="B30" s="23" t="s">
        <v>73</v>
      </c>
      <c r="C30" s="93" t="s">
        <v>75</v>
      </c>
      <c r="D30" s="68" t="s">
        <v>23</v>
      </c>
      <c r="E30" s="68">
        <v>6503</v>
      </c>
      <c r="F30" s="21">
        <v>17.277999999999999</v>
      </c>
      <c r="G30" s="72" t="s">
        <v>37</v>
      </c>
      <c r="H30" s="25"/>
      <c r="I30" s="91">
        <v>1</v>
      </c>
      <c r="J30" s="91"/>
      <c r="K30" s="91"/>
      <c r="L30" s="91"/>
      <c r="M30" s="91"/>
      <c r="N30" s="91"/>
      <c r="O30" s="91"/>
      <c r="P30" s="91"/>
      <c r="Q30" s="91"/>
      <c r="R30" s="94">
        <f>SUM(H30:I30)</f>
        <v>1</v>
      </c>
      <c r="S30" s="96"/>
    </row>
    <row r="31" spans="1:19" s="7" customFormat="1" ht="15" hidden="1" x14ac:dyDescent="0.35">
      <c r="A31" s="42" t="s">
        <v>24</v>
      </c>
      <c r="B31" s="104" t="s">
        <v>71</v>
      </c>
      <c r="C31" s="21" t="s">
        <v>112</v>
      </c>
      <c r="D31" s="21" t="s">
        <v>25</v>
      </c>
      <c r="E31" s="21">
        <v>6502</v>
      </c>
      <c r="F31" s="21">
        <v>17.257999999999999</v>
      </c>
      <c r="G31" s="105" t="s">
        <v>37</v>
      </c>
      <c r="H31" s="25"/>
      <c r="I31" s="91"/>
      <c r="J31" s="91"/>
      <c r="K31" s="91"/>
      <c r="L31" s="91"/>
      <c r="M31" s="91"/>
      <c r="N31" s="91"/>
      <c r="O31" s="91"/>
      <c r="P31" s="91">
        <f>836423-1</f>
        <v>836422</v>
      </c>
      <c r="Q31" s="91"/>
      <c r="R31" s="94">
        <f>P31</f>
        <v>836422</v>
      </c>
      <c r="S31" s="96"/>
    </row>
    <row r="32" spans="1:19" s="7" customFormat="1" ht="15" hidden="1" x14ac:dyDescent="0.35">
      <c r="A32" s="42" t="s">
        <v>24</v>
      </c>
      <c r="B32" s="23" t="s">
        <v>73</v>
      </c>
      <c r="C32" s="21" t="s">
        <v>112</v>
      </c>
      <c r="D32" s="21" t="s">
        <v>25</v>
      </c>
      <c r="E32" s="21">
        <v>6502</v>
      </c>
      <c r="F32" s="21">
        <v>17.257999999999999</v>
      </c>
      <c r="G32" s="105" t="s">
        <v>37</v>
      </c>
      <c r="H32" s="25"/>
      <c r="I32" s="91"/>
      <c r="J32" s="91"/>
      <c r="K32" s="91"/>
      <c r="L32" s="91"/>
      <c r="M32" s="91"/>
      <c r="N32" s="91"/>
      <c r="O32" s="91"/>
      <c r="P32" s="91">
        <v>1</v>
      </c>
      <c r="Q32" s="91"/>
      <c r="R32" s="94">
        <f t="shared" ref="R32:R36" si="0">P32</f>
        <v>1</v>
      </c>
      <c r="S32" s="96"/>
    </row>
    <row r="33" spans="1:19" s="7" customFormat="1" ht="15" hidden="1" x14ac:dyDescent="0.35">
      <c r="A33" s="36" t="s">
        <v>22</v>
      </c>
      <c r="B33" s="104" t="s">
        <v>71</v>
      </c>
      <c r="C33" s="71" t="s">
        <v>113</v>
      </c>
      <c r="D33" s="21" t="s">
        <v>23</v>
      </c>
      <c r="E33" s="21">
        <v>6503</v>
      </c>
      <c r="F33" s="21">
        <v>17.277999999999999</v>
      </c>
      <c r="G33" s="105" t="s">
        <v>37</v>
      </c>
      <c r="H33" s="25"/>
      <c r="I33" s="91"/>
      <c r="J33" s="91"/>
      <c r="K33" s="91"/>
      <c r="L33" s="91"/>
      <c r="M33" s="91"/>
      <c r="N33" s="91"/>
      <c r="O33" s="91"/>
      <c r="P33" s="91">
        <f>841431-1</f>
        <v>841430</v>
      </c>
      <c r="Q33" s="91"/>
      <c r="R33" s="94">
        <f t="shared" si="0"/>
        <v>841430</v>
      </c>
      <c r="S33" s="96"/>
    </row>
    <row r="34" spans="1:19" s="7" customFormat="1" ht="15" hidden="1" x14ac:dyDescent="0.35">
      <c r="A34" s="36" t="s">
        <v>22</v>
      </c>
      <c r="B34" s="23" t="s">
        <v>73</v>
      </c>
      <c r="C34" s="71" t="s">
        <v>113</v>
      </c>
      <c r="D34" s="21" t="s">
        <v>23</v>
      </c>
      <c r="E34" s="21">
        <v>6503</v>
      </c>
      <c r="F34" s="21">
        <v>17.277999999999999</v>
      </c>
      <c r="G34" s="105" t="s">
        <v>37</v>
      </c>
      <c r="H34" s="25"/>
      <c r="I34" s="91"/>
      <c r="J34" s="91"/>
      <c r="K34" s="91"/>
      <c r="L34" s="91"/>
      <c r="M34" s="91"/>
      <c r="N34" s="91"/>
      <c r="O34" s="91"/>
      <c r="P34" s="91">
        <v>1</v>
      </c>
      <c r="Q34" s="91"/>
      <c r="R34" s="94">
        <f t="shared" si="0"/>
        <v>1</v>
      </c>
      <c r="S34" s="96"/>
    </row>
    <row r="35" spans="1:19" s="7" customFormat="1" ht="15" x14ac:dyDescent="0.35">
      <c r="A35" s="36" t="s">
        <v>117</v>
      </c>
      <c r="B35" s="104" t="s">
        <v>71</v>
      </c>
      <c r="C35" s="71" t="s">
        <v>113</v>
      </c>
      <c r="D35" s="21" t="s">
        <v>23</v>
      </c>
      <c r="E35" s="21">
        <v>6503</v>
      </c>
      <c r="F35" s="21">
        <v>17.277999999999999</v>
      </c>
      <c r="G35" s="105" t="s">
        <v>37</v>
      </c>
      <c r="H35" s="25"/>
      <c r="I35" s="91"/>
      <c r="J35" s="91"/>
      <c r="K35" s="91"/>
      <c r="L35" s="91"/>
      <c r="M35" s="91"/>
      <c r="N35" s="91"/>
      <c r="O35" s="91"/>
      <c r="P35" s="91"/>
      <c r="Q35" s="91">
        <v>16000</v>
      </c>
      <c r="R35" s="94">
        <f>Q35</f>
        <v>16000</v>
      </c>
      <c r="S35" s="96"/>
    </row>
    <row r="36" spans="1:19" s="9" customFormat="1" ht="15" x14ac:dyDescent="0.35">
      <c r="A36" s="36"/>
      <c r="B36" s="23"/>
      <c r="C36" s="55"/>
      <c r="D36" s="21"/>
      <c r="E36" s="23"/>
      <c r="F36" s="21"/>
      <c r="G36" s="21"/>
      <c r="H36" s="25"/>
      <c r="I36" s="91"/>
      <c r="J36" s="91"/>
      <c r="K36" s="91"/>
      <c r="L36" s="91"/>
      <c r="M36" s="91"/>
      <c r="N36" s="91"/>
      <c r="O36" s="91"/>
      <c r="P36" s="91"/>
      <c r="Q36" s="91"/>
      <c r="R36" s="94">
        <f t="shared" si="0"/>
        <v>0</v>
      </c>
      <c r="S36" s="95"/>
    </row>
    <row r="37" spans="1:19" s="9" customFormat="1" ht="15" x14ac:dyDescent="0.35">
      <c r="A37" s="36"/>
      <c r="B37" s="23"/>
      <c r="C37" s="21"/>
      <c r="D37" s="21"/>
      <c r="E37" s="23"/>
      <c r="F37" s="21"/>
      <c r="G37" s="21"/>
      <c r="H37" s="25"/>
      <c r="I37" s="91"/>
      <c r="J37" s="91"/>
      <c r="K37" s="91"/>
      <c r="L37" s="91"/>
      <c r="M37" s="91"/>
      <c r="N37" s="91"/>
      <c r="O37" s="91"/>
      <c r="P37" s="91"/>
      <c r="Q37" s="91"/>
      <c r="R37" s="94">
        <f>SUM(H37:I37)</f>
        <v>0</v>
      </c>
      <c r="S37" s="95"/>
    </row>
    <row r="38" spans="1:19" s="9" customFormat="1" ht="15" hidden="1" x14ac:dyDescent="0.35">
      <c r="A38" s="15" t="s">
        <v>8</v>
      </c>
      <c r="B38" s="23"/>
      <c r="C38" s="21"/>
      <c r="D38" s="21"/>
      <c r="E38" s="23"/>
      <c r="F38" s="21"/>
      <c r="G38" s="21"/>
      <c r="H38" s="25"/>
      <c r="I38" s="91"/>
      <c r="J38" s="91"/>
      <c r="K38" s="91"/>
      <c r="L38" s="91"/>
      <c r="M38" s="91"/>
      <c r="N38" s="91"/>
      <c r="O38" s="91"/>
      <c r="P38" s="91"/>
      <c r="Q38" s="91"/>
      <c r="R38" s="94">
        <f>SUM(H38:I38)</f>
        <v>0</v>
      </c>
      <c r="S38" s="95"/>
    </row>
    <row r="39" spans="1:19" s="9" customFormat="1" ht="15" hidden="1" x14ac:dyDescent="0.35">
      <c r="A39" s="21" t="s">
        <v>110</v>
      </c>
      <c r="B39" s="23"/>
      <c r="C39" s="21"/>
      <c r="D39" s="21"/>
      <c r="E39" s="23"/>
      <c r="F39" s="56"/>
      <c r="G39" s="56"/>
      <c r="H39" s="25"/>
      <c r="I39" s="91"/>
      <c r="J39" s="91"/>
      <c r="K39" s="91"/>
      <c r="L39" s="91"/>
      <c r="M39" s="91"/>
      <c r="N39" s="91"/>
      <c r="O39" s="91"/>
      <c r="P39" s="91"/>
      <c r="Q39" s="91"/>
      <c r="R39" s="94">
        <f>SUM(H39:I39)</f>
        <v>0</v>
      </c>
      <c r="S39" s="95"/>
    </row>
    <row r="40" spans="1:19" s="9" customFormat="1" ht="15" hidden="1" x14ac:dyDescent="0.35">
      <c r="A40" s="42" t="s">
        <v>15</v>
      </c>
      <c r="B40" s="23" t="s">
        <v>71</v>
      </c>
      <c r="C40" s="21" t="s">
        <v>109</v>
      </c>
      <c r="D40" s="21" t="s">
        <v>26</v>
      </c>
      <c r="E40" s="21" t="s">
        <v>27</v>
      </c>
      <c r="F40" s="23">
        <v>17.207000000000001</v>
      </c>
      <c r="G40" s="71" t="s">
        <v>38</v>
      </c>
      <c r="H40" s="25"/>
      <c r="I40" s="91"/>
      <c r="J40" s="91"/>
      <c r="K40" s="91"/>
      <c r="L40" s="91"/>
      <c r="M40" s="91"/>
      <c r="N40" s="91"/>
      <c r="O40" s="91">
        <f>603128.39-1</f>
        <v>603127.39</v>
      </c>
      <c r="P40" s="91"/>
      <c r="Q40" s="91"/>
      <c r="R40" s="94">
        <f>SUM(O40)</f>
        <v>603127.39</v>
      </c>
      <c r="S40" s="95"/>
    </row>
    <row r="41" spans="1:19" s="9" customFormat="1" ht="15" hidden="1" x14ac:dyDescent="0.35">
      <c r="A41" s="42" t="s">
        <v>15</v>
      </c>
      <c r="B41" s="23" t="s">
        <v>73</v>
      </c>
      <c r="C41" s="21" t="s">
        <v>109</v>
      </c>
      <c r="D41" s="21" t="s">
        <v>26</v>
      </c>
      <c r="E41" s="21" t="s">
        <v>27</v>
      </c>
      <c r="F41" s="23">
        <v>17.207000000000001</v>
      </c>
      <c r="G41" s="71" t="s">
        <v>38</v>
      </c>
      <c r="H41" s="25"/>
      <c r="I41" s="91"/>
      <c r="J41" s="91"/>
      <c r="K41" s="91"/>
      <c r="L41" s="91"/>
      <c r="M41" s="91"/>
      <c r="N41" s="91"/>
      <c r="O41" s="91">
        <v>1</v>
      </c>
      <c r="P41" s="91"/>
      <c r="Q41" s="91"/>
      <c r="R41" s="94">
        <f t="shared" ref="R41:R43" si="1">SUM(O41)</f>
        <v>1</v>
      </c>
      <c r="S41" s="95"/>
    </row>
    <row r="42" spans="1:19" s="9" customFormat="1" ht="15" hidden="1" x14ac:dyDescent="0.35">
      <c r="A42" s="42" t="s">
        <v>16</v>
      </c>
      <c r="B42" s="23" t="s">
        <v>71</v>
      </c>
      <c r="C42" s="21" t="s">
        <v>109</v>
      </c>
      <c r="D42" s="21" t="s">
        <v>26</v>
      </c>
      <c r="E42" s="21" t="s">
        <v>28</v>
      </c>
      <c r="F42" s="23" t="s">
        <v>29</v>
      </c>
      <c r="G42" s="71" t="s">
        <v>38</v>
      </c>
      <c r="H42" s="25"/>
      <c r="I42" s="91"/>
      <c r="J42" s="91"/>
      <c r="K42" s="91"/>
      <c r="L42" s="91"/>
      <c r="M42" s="91"/>
      <c r="N42" s="91"/>
      <c r="O42" s="91">
        <f>34266-1</f>
        <v>34265</v>
      </c>
      <c r="P42" s="91"/>
      <c r="Q42" s="91"/>
      <c r="R42" s="94">
        <f t="shared" si="1"/>
        <v>34265</v>
      </c>
      <c r="S42" s="95"/>
    </row>
    <row r="43" spans="1:19" s="9" customFormat="1" ht="15" hidden="1" x14ac:dyDescent="0.35">
      <c r="A43" s="42" t="s">
        <v>16</v>
      </c>
      <c r="B43" s="23" t="s">
        <v>73</v>
      </c>
      <c r="C43" s="21" t="s">
        <v>109</v>
      </c>
      <c r="D43" s="21" t="s">
        <v>26</v>
      </c>
      <c r="E43" s="21" t="s">
        <v>28</v>
      </c>
      <c r="F43" s="23" t="s">
        <v>29</v>
      </c>
      <c r="G43" s="71" t="s">
        <v>38</v>
      </c>
      <c r="H43" s="25"/>
      <c r="I43" s="91"/>
      <c r="J43" s="91"/>
      <c r="K43" s="91"/>
      <c r="L43" s="91"/>
      <c r="M43" s="91"/>
      <c r="N43" s="91"/>
      <c r="O43" s="91">
        <v>1</v>
      </c>
      <c r="P43" s="91"/>
      <c r="Q43" s="91"/>
      <c r="R43" s="94">
        <f t="shared" si="1"/>
        <v>1</v>
      </c>
      <c r="S43" s="95"/>
    </row>
    <row r="44" spans="1:19" s="9" customFormat="1" ht="15" hidden="1" x14ac:dyDescent="0.35">
      <c r="A44" s="74"/>
      <c r="B44" s="63"/>
      <c r="C44" s="75"/>
      <c r="D44" s="76" t="s">
        <v>43</v>
      </c>
      <c r="E44" s="76" t="s">
        <v>44</v>
      </c>
      <c r="F44" s="23" t="s">
        <v>14</v>
      </c>
      <c r="G44" s="57"/>
      <c r="H44" s="25"/>
      <c r="I44" s="91"/>
      <c r="J44" s="91"/>
      <c r="K44" s="91"/>
      <c r="L44" s="91"/>
      <c r="M44" s="91"/>
      <c r="N44" s="91"/>
      <c r="O44" s="91"/>
      <c r="P44" s="91"/>
      <c r="Q44" s="91"/>
      <c r="R44" s="94">
        <f>SUM(H44:I44)</f>
        <v>0</v>
      </c>
      <c r="S44" s="95"/>
    </row>
    <row r="45" spans="1:19" s="9" customFormat="1" ht="15" hidden="1" x14ac:dyDescent="0.35">
      <c r="A45" s="74"/>
      <c r="B45" s="63"/>
      <c r="C45" s="77"/>
      <c r="D45" s="77" t="s">
        <v>45</v>
      </c>
      <c r="E45" s="76" t="s">
        <v>46</v>
      </c>
      <c r="F45" s="23" t="s">
        <v>14</v>
      </c>
      <c r="G45" s="57"/>
      <c r="H45" s="25"/>
      <c r="I45" s="91"/>
      <c r="J45" s="91"/>
      <c r="K45" s="91"/>
      <c r="L45" s="91"/>
      <c r="M45" s="91"/>
      <c r="N45" s="91"/>
      <c r="O45" s="91"/>
      <c r="P45" s="91"/>
      <c r="Q45" s="91"/>
      <c r="R45" s="94">
        <f>SUM(H45:I45)</f>
        <v>0</v>
      </c>
      <c r="S45" s="95"/>
    </row>
    <row r="46" spans="1:19" s="9" customFormat="1" ht="15" hidden="1" x14ac:dyDescent="0.35">
      <c r="A46" s="74"/>
      <c r="B46" s="63"/>
      <c r="C46" s="78"/>
      <c r="D46" s="78" t="s">
        <v>47</v>
      </c>
      <c r="E46" s="79" t="s">
        <v>48</v>
      </c>
      <c r="F46" s="23" t="s">
        <v>14</v>
      </c>
      <c r="G46" s="57"/>
      <c r="H46" s="25"/>
      <c r="I46" s="91"/>
      <c r="J46" s="91"/>
      <c r="K46" s="91"/>
      <c r="L46" s="91"/>
      <c r="M46" s="91"/>
      <c r="N46" s="91"/>
      <c r="O46" s="91"/>
      <c r="P46" s="91"/>
      <c r="Q46" s="91"/>
      <c r="R46" s="94">
        <f>SUM(H46:I46)</f>
        <v>0</v>
      </c>
      <c r="S46" s="95"/>
    </row>
    <row r="47" spans="1:19" s="9" customFormat="1" ht="15" hidden="1" x14ac:dyDescent="0.35">
      <c r="A47" s="74"/>
      <c r="B47" s="63"/>
      <c r="C47" s="80"/>
      <c r="D47" s="80" t="s">
        <v>49</v>
      </c>
      <c r="E47" s="81" t="s">
        <v>50</v>
      </c>
      <c r="F47" s="23" t="s">
        <v>14</v>
      </c>
      <c r="G47" s="58"/>
      <c r="H47" s="25"/>
      <c r="I47" s="91"/>
      <c r="J47" s="91"/>
      <c r="K47" s="91"/>
      <c r="L47" s="91"/>
      <c r="M47" s="91"/>
      <c r="N47" s="91"/>
      <c r="O47" s="91"/>
      <c r="P47" s="91"/>
      <c r="Q47" s="91"/>
      <c r="R47" s="94">
        <f>SUM(H47:I47)</f>
        <v>0</v>
      </c>
      <c r="S47" s="95"/>
    </row>
    <row r="48" spans="1:19" s="9" customFormat="1" ht="15" hidden="1" x14ac:dyDescent="0.35">
      <c r="A48" s="83"/>
      <c r="B48" s="63"/>
      <c r="C48" s="82"/>
      <c r="D48" s="84" t="s">
        <v>51</v>
      </c>
      <c r="E48" s="79" t="s">
        <v>52</v>
      </c>
      <c r="F48" s="23" t="s">
        <v>14</v>
      </c>
      <c r="G48" s="58"/>
      <c r="H48" s="25"/>
      <c r="I48" s="91"/>
      <c r="J48" s="91"/>
      <c r="K48" s="91"/>
      <c r="L48" s="91"/>
      <c r="M48" s="91"/>
      <c r="N48" s="91"/>
      <c r="O48" s="91"/>
      <c r="P48" s="91"/>
      <c r="Q48" s="91"/>
      <c r="R48" s="94">
        <f>SUM(H48:I48)</f>
        <v>0</v>
      </c>
      <c r="S48" s="95"/>
    </row>
    <row r="49" spans="1:19" s="9" customFormat="1" ht="15" hidden="1" x14ac:dyDescent="0.35">
      <c r="A49" s="74"/>
      <c r="B49" s="63"/>
      <c r="C49" s="21"/>
      <c r="D49" s="21" t="s">
        <v>59</v>
      </c>
      <c r="E49" s="87" t="s">
        <v>60</v>
      </c>
      <c r="F49" s="23" t="s">
        <v>14</v>
      </c>
      <c r="G49" s="58"/>
      <c r="H49" s="25"/>
      <c r="I49" s="91"/>
      <c r="J49" s="91"/>
      <c r="K49" s="91"/>
      <c r="L49" s="91"/>
      <c r="M49" s="91"/>
      <c r="N49" s="91"/>
      <c r="O49" s="91"/>
      <c r="P49" s="91"/>
      <c r="Q49" s="91"/>
      <c r="R49" s="94">
        <f>SUM(H49:I49)</f>
        <v>0</v>
      </c>
      <c r="S49" s="95"/>
    </row>
    <row r="50" spans="1:19" s="9" customFormat="1" ht="15" hidden="1" x14ac:dyDescent="0.35">
      <c r="A50" s="42"/>
      <c r="B50" s="53"/>
      <c r="C50" s="52"/>
      <c r="D50" s="21"/>
      <c r="E50" s="52"/>
      <c r="F50" s="58"/>
      <c r="G50" s="58"/>
      <c r="H50" s="25"/>
      <c r="I50" s="91"/>
      <c r="J50" s="91"/>
      <c r="K50" s="91"/>
      <c r="L50" s="91"/>
      <c r="M50" s="91"/>
      <c r="N50" s="91"/>
      <c r="O50" s="91"/>
      <c r="P50" s="91"/>
      <c r="Q50" s="91"/>
      <c r="R50" s="94">
        <f>SUM(H50:I50)</f>
        <v>0</v>
      </c>
      <c r="S50" s="95"/>
    </row>
    <row r="51" spans="1:19" s="9" customFormat="1" ht="15" hidden="1" x14ac:dyDescent="0.35">
      <c r="A51" s="42"/>
      <c r="B51" s="23"/>
      <c r="C51" s="37"/>
      <c r="D51" s="21" t="s">
        <v>57</v>
      </c>
      <c r="E51" s="38" t="s">
        <v>58</v>
      </c>
      <c r="F51" s="86">
        <v>17.285</v>
      </c>
      <c r="G51" s="58"/>
      <c r="H51" s="25"/>
      <c r="I51" s="91"/>
      <c r="J51" s="91"/>
      <c r="K51" s="91"/>
      <c r="L51" s="91"/>
      <c r="M51" s="91"/>
      <c r="N51" s="91"/>
      <c r="O51" s="91"/>
      <c r="P51" s="91"/>
      <c r="Q51" s="91"/>
      <c r="R51" s="94">
        <f>SUM(H51:I51)</f>
        <v>0</v>
      </c>
      <c r="S51" s="95"/>
    </row>
    <row r="52" spans="1:19" s="9" customFormat="1" ht="15" hidden="1" x14ac:dyDescent="0.35">
      <c r="A52" s="43"/>
      <c r="B52" s="23"/>
      <c r="C52" s="59"/>
      <c r="D52" s="35"/>
      <c r="E52" s="21"/>
      <c r="F52" s="57"/>
      <c r="G52" s="57"/>
      <c r="H52" s="25"/>
      <c r="I52" s="91"/>
      <c r="J52" s="91"/>
      <c r="K52" s="91"/>
      <c r="L52" s="91"/>
      <c r="M52" s="91"/>
      <c r="N52" s="91"/>
      <c r="O52" s="91"/>
      <c r="P52" s="91"/>
      <c r="Q52" s="91"/>
      <c r="R52" s="94">
        <f>SUM(H52:I52)</f>
        <v>0</v>
      </c>
      <c r="S52" s="95"/>
    </row>
    <row r="53" spans="1:19" s="9" customFormat="1" ht="15" hidden="1" x14ac:dyDescent="0.35">
      <c r="A53" s="43"/>
      <c r="B53" s="63"/>
      <c r="C53" s="21"/>
      <c r="D53" s="35" t="s">
        <v>17</v>
      </c>
      <c r="E53" s="21" t="s">
        <v>18</v>
      </c>
      <c r="F53" s="23">
        <v>10.561</v>
      </c>
      <c r="G53" s="23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94">
        <f>SUM(H53:I53)</f>
        <v>0</v>
      </c>
      <c r="S53" s="95"/>
    </row>
    <row r="54" spans="1:19" s="9" customFormat="1" ht="15" hidden="1" x14ac:dyDescent="0.35">
      <c r="A54" s="42"/>
      <c r="B54" s="63"/>
      <c r="C54" s="21"/>
      <c r="D54" s="21" t="s">
        <v>32</v>
      </c>
      <c r="E54" s="21" t="s">
        <v>33</v>
      </c>
      <c r="F54" s="23" t="s">
        <v>14</v>
      </c>
      <c r="G54" s="23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94">
        <f>SUM(H54:I54)</f>
        <v>0</v>
      </c>
      <c r="S54" s="95"/>
    </row>
    <row r="55" spans="1:19" s="9" customFormat="1" ht="15" hidden="1" x14ac:dyDescent="0.35">
      <c r="A55" s="43"/>
      <c r="B55" s="44"/>
      <c r="C55" s="21"/>
      <c r="D55" s="21"/>
      <c r="E55" s="21"/>
      <c r="F55" s="58"/>
      <c r="G55" s="58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94">
        <f>SUM(H55:I55)</f>
        <v>0</v>
      </c>
      <c r="S55" s="95"/>
    </row>
    <row r="56" spans="1:19" s="9" customFormat="1" ht="14.5" hidden="1" customHeight="1" x14ac:dyDescent="0.35">
      <c r="A56" s="43"/>
      <c r="B56" s="44"/>
      <c r="C56" s="45"/>
      <c r="D56" s="45"/>
      <c r="E56" s="46"/>
      <c r="F56" s="44"/>
      <c r="G56" s="44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94">
        <f>SUM(H56:I56)</f>
        <v>0</v>
      </c>
      <c r="S56" s="95"/>
    </row>
    <row r="57" spans="1:19" s="9" customFormat="1" ht="15" hidden="1" x14ac:dyDescent="0.35">
      <c r="A57" s="15" t="s">
        <v>8</v>
      </c>
      <c r="B57" s="44"/>
      <c r="C57" s="45"/>
      <c r="D57" s="45"/>
      <c r="E57" s="46"/>
      <c r="F57" s="44"/>
      <c r="G57" s="44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94">
        <f>SUM(H57:I57)</f>
        <v>0</v>
      </c>
      <c r="S57" s="95"/>
    </row>
    <row r="58" spans="1:19" s="9" customFormat="1" ht="15" hidden="1" x14ac:dyDescent="0.35">
      <c r="A58" s="21" t="s">
        <v>89</v>
      </c>
      <c r="B58" s="44"/>
      <c r="C58" s="45"/>
      <c r="D58" s="45"/>
      <c r="E58" s="46"/>
      <c r="F58" s="44"/>
      <c r="G58" s="44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94">
        <f>SUM(H58:I58)</f>
        <v>0</v>
      </c>
      <c r="S58" s="95"/>
    </row>
    <row r="59" spans="1:19" s="9" customFormat="1" ht="15" hidden="1" x14ac:dyDescent="0.35">
      <c r="A59" s="101"/>
      <c r="B59" s="44"/>
      <c r="C59" s="45"/>
      <c r="D59" s="45"/>
      <c r="E59" s="46"/>
      <c r="F59" s="44"/>
      <c r="G59" s="44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94"/>
      <c r="S59" s="95"/>
    </row>
    <row r="60" spans="1:19" s="9" customFormat="1" ht="15" hidden="1" x14ac:dyDescent="0.35">
      <c r="A60" s="47" t="s">
        <v>87</v>
      </c>
      <c r="B60" s="23" t="s">
        <v>88</v>
      </c>
      <c r="C60" s="21" t="s">
        <v>62</v>
      </c>
      <c r="D60" s="21" t="s">
        <v>63</v>
      </c>
      <c r="E60" s="38" t="s">
        <v>64</v>
      </c>
      <c r="F60" s="35">
        <v>17.800999999999998</v>
      </c>
      <c r="G60" s="71" t="s">
        <v>39</v>
      </c>
      <c r="H60" s="49"/>
      <c r="I60" s="49"/>
      <c r="J60" s="49"/>
      <c r="K60" s="49">
        <v>31513</v>
      </c>
      <c r="L60" s="49"/>
      <c r="M60" s="49"/>
      <c r="N60" s="49"/>
      <c r="O60" s="49"/>
      <c r="P60" s="49"/>
      <c r="Q60" s="49"/>
      <c r="R60" s="94">
        <f>K60</f>
        <v>31513</v>
      </c>
      <c r="S60" s="95"/>
    </row>
    <row r="61" spans="1:19" s="7" customFormat="1" ht="15" hidden="1" x14ac:dyDescent="0.35">
      <c r="A61" s="15" t="s">
        <v>8</v>
      </c>
      <c r="B61" s="17"/>
      <c r="C61" s="18"/>
      <c r="D61" s="20"/>
      <c r="E61" s="18"/>
      <c r="F61" s="20"/>
      <c r="G61" s="20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94">
        <f>SUM(H61:I61)</f>
        <v>0</v>
      </c>
      <c r="S61" s="96"/>
    </row>
    <row r="62" spans="1:19" s="7" customFormat="1" ht="15" hidden="1" x14ac:dyDescent="0.35">
      <c r="A62" s="21" t="s">
        <v>90</v>
      </c>
      <c r="B62" s="20"/>
      <c r="C62" s="18"/>
      <c r="D62" s="20"/>
      <c r="E62" s="18"/>
      <c r="F62" s="20"/>
      <c r="G62" s="20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94">
        <f>SUM(H62:I62)</f>
        <v>0</v>
      </c>
      <c r="S62" s="96"/>
    </row>
    <row r="63" spans="1:19" s="7" customFormat="1" ht="15.5" hidden="1" thickBot="1" x14ac:dyDescent="0.4">
      <c r="A63" s="41" t="s">
        <v>13</v>
      </c>
      <c r="B63" s="89" t="s">
        <v>71</v>
      </c>
      <c r="C63" s="69" t="s">
        <v>105</v>
      </c>
      <c r="D63" s="70" t="s">
        <v>30</v>
      </c>
      <c r="E63" s="70" t="s">
        <v>31</v>
      </c>
      <c r="F63" s="23" t="s">
        <v>14</v>
      </c>
      <c r="G63" s="23"/>
      <c r="H63" s="49"/>
      <c r="I63" s="49"/>
      <c r="J63" s="49"/>
      <c r="K63" s="49"/>
      <c r="L63" s="49"/>
      <c r="M63" s="49"/>
      <c r="N63" s="49">
        <v>588257</v>
      </c>
      <c r="O63" s="49"/>
      <c r="P63" s="49"/>
      <c r="Q63" s="49"/>
      <c r="R63" s="94">
        <f>N63</f>
        <v>588257</v>
      </c>
      <c r="S63" s="96"/>
    </row>
    <row r="64" spans="1:19" s="7" customFormat="1" ht="15" hidden="1" x14ac:dyDescent="0.35">
      <c r="A64" s="102" t="s">
        <v>92</v>
      </c>
      <c r="B64" s="23" t="s">
        <v>71</v>
      </c>
      <c r="C64" s="55" t="s">
        <v>93</v>
      </c>
      <c r="D64" s="70" t="s">
        <v>94</v>
      </c>
      <c r="E64" s="103" t="s">
        <v>95</v>
      </c>
      <c r="F64" s="21" t="s">
        <v>14</v>
      </c>
      <c r="G64" s="23"/>
      <c r="H64" s="49"/>
      <c r="I64" s="49"/>
      <c r="J64" s="49"/>
      <c r="K64" s="49"/>
      <c r="L64" s="49">
        <v>95000</v>
      </c>
      <c r="M64" s="49"/>
      <c r="N64" s="49"/>
      <c r="O64" s="49"/>
      <c r="P64" s="49"/>
      <c r="Q64" s="49"/>
      <c r="R64" s="94">
        <f>SUM(L64)</f>
        <v>95000</v>
      </c>
      <c r="S64" s="96"/>
    </row>
    <row r="65" spans="1:19" s="7" customFormat="1" ht="15" hidden="1" x14ac:dyDescent="0.35">
      <c r="A65" s="41"/>
      <c r="B65" s="23"/>
      <c r="C65" s="37"/>
      <c r="D65" s="37"/>
      <c r="E65" s="37"/>
      <c r="F65" s="23"/>
      <c r="G65" s="23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94">
        <f>SUM(H65:I65)</f>
        <v>0</v>
      </c>
      <c r="S65" s="96"/>
    </row>
    <row r="66" spans="1:19" s="7" customFormat="1" ht="15" hidden="1" x14ac:dyDescent="0.35">
      <c r="A66" s="10"/>
      <c r="B66" s="26"/>
      <c r="C66" s="26"/>
      <c r="D66" s="20"/>
      <c r="E66" s="20"/>
      <c r="F66" s="20"/>
      <c r="G66" s="20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94">
        <f t="shared" ref="R66" si="2">SUM(H66:I66)</f>
        <v>0</v>
      </c>
      <c r="S66" s="96"/>
    </row>
    <row r="67" spans="1:19" s="7" customFormat="1" ht="18" x14ac:dyDescent="0.4">
      <c r="A67" s="11" t="s">
        <v>0</v>
      </c>
      <c r="B67" s="27"/>
      <c r="C67" s="28"/>
      <c r="D67" s="28"/>
      <c r="E67" s="28"/>
      <c r="F67" s="28"/>
      <c r="G67" s="28"/>
      <c r="H67" s="50">
        <f>SUM(H25:H66)</f>
        <v>1347059</v>
      </c>
      <c r="I67" s="50">
        <f>SUM(I17:I66)</f>
        <v>231352</v>
      </c>
      <c r="J67" s="50">
        <f>SUM(J17:J22)</f>
        <v>315259.09999999998</v>
      </c>
      <c r="K67" s="50">
        <f>SUM(K58:K66)</f>
        <v>31513</v>
      </c>
      <c r="L67" s="50">
        <f>SUM(L62:L65)</f>
        <v>95000</v>
      </c>
      <c r="M67" s="50">
        <f>SUM(M24:M28)</f>
        <v>204778</v>
      </c>
      <c r="N67" s="50">
        <f>SUM(N62:N65)</f>
        <v>588257</v>
      </c>
      <c r="O67" s="50">
        <f>SUM(O39:O43)</f>
        <v>637394.39</v>
      </c>
      <c r="P67" s="50">
        <f>SUM(P31:P34)</f>
        <v>1677854</v>
      </c>
      <c r="Q67" s="50">
        <f>SUM(Q24:Q36)</f>
        <v>16000</v>
      </c>
      <c r="R67" s="94"/>
      <c r="S67" s="96"/>
    </row>
    <row r="68" spans="1:19" s="7" customFormat="1" ht="18" x14ac:dyDescent="0.4">
      <c r="A68" s="29"/>
      <c r="B68" s="30"/>
      <c r="C68" s="31"/>
      <c r="D68" s="31"/>
      <c r="E68" s="31"/>
      <c r="F68" s="31"/>
      <c r="G68" s="31"/>
      <c r="H68" s="32"/>
      <c r="I68" s="32"/>
      <c r="J68" s="100"/>
      <c r="K68" s="100"/>
      <c r="L68" s="100"/>
      <c r="M68" s="100"/>
      <c r="N68" s="100"/>
      <c r="O68" s="100"/>
      <c r="P68" s="100"/>
      <c r="Q68" s="100"/>
      <c r="R68" s="33"/>
      <c r="S68" s="96"/>
    </row>
    <row r="69" spans="1:19" ht="14.5" x14ac:dyDescent="0.35">
      <c r="A69" s="39" t="s">
        <v>9</v>
      </c>
    </row>
    <row r="70" spans="1:19" ht="14.5" hidden="1" x14ac:dyDescent="0.35">
      <c r="A70" s="39" t="s">
        <v>65</v>
      </c>
    </row>
    <row r="71" spans="1:19" ht="14.5" hidden="1" x14ac:dyDescent="0.35">
      <c r="A71" s="62" t="s">
        <v>66</v>
      </c>
    </row>
    <row r="72" spans="1:19" ht="14.5" hidden="1" x14ac:dyDescent="0.35">
      <c r="A72" s="39" t="s">
        <v>76</v>
      </c>
    </row>
    <row r="73" spans="1:19" ht="14.5" hidden="1" x14ac:dyDescent="0.35">
      <c r="A73" s="62" t="s">
        <v>74</v>
      </c>
    </row>
    <row r="74" spans="1:19" ht="14.5" hidden="1" x14ac:dyDescent="0.35">
      <c r="A74" s="39" t="s">
        <v>83</v>
      </c>
    </row>
    <row r="75" spans="1:19" ht="14.5" hidden="1" x14ac:dyDescent="0.35">
      <c r="A75" s="62" t="s">
        <v>82</v>
      </c>
    </row>
    <row r="76" spans="1:19" ht="14.5" hidden="1" x14ac:dyDescent="0.35">
      <c r="A76" s="39" t="s">
        <v>86</v>
      </c>
    </row>
    <row r="77" spans="1:19" ht="14.5" hidden="1" x14ac:dyDescent="0.35">
      <c r="A77" s="62" t="s">
        <v>85</v>
      </c>
    </row>
    <row r="78" spans="1:19" ht="14.5" hidden="1" x14ac:dyDescent="0.35">
      <c r="A78" s="39" t="s">
        <v>97</v>
      </c>
    </row>
    <row r="79" spans="1:19" ht="14.5" hidden="1" x14ac:dyDescent="0.35">
      <c r="A79" s="39" t="s">
        <v>96</v>
      </c>
    </row>
    <row r="80" spans="1:19" ht="14.5" hidden="1" x14ac:dyDescent="0.35">
      <c r="A80" s="39" t="s">
        <v>100</v>
      </c>
    </row>
    <row r="81" spans="1:1" ht="14.5" hidden="1" x14ac:dyDescent="0.35">
      <c r="A81" s="62" t="s">
        <v>99</v>
      </c>
    </row>
    <row r="82" spans="1:1" ht="14.5" hidden="1" x14ac:dyDescent="0.35">
      <c r="A82" s="39" t="s">
        <v>103</v>
      </c>
    </row>
    <row r="83" spans="1:1" ht="14.5" hidden="1" x14ac:dyDescent="0.35">
      <c r="A83" s="62" t="s">
        <v>102</v>
      </c>
    </row>
    <row r="84" spans="1:1" ht="14.5" hidden="1" x14ac:dyDescent="0.35">
      <c r="A84" s="39" t="s">
        <v>107</v>
      </c>
    </row>
    <row r="85" spans="1:1" ht="14.5" hidden="1" x14ac:dyDescent="0.35">
      <c r="A85" s="62" t="s">
        <v>106</v>
      </c>
    </row>
    <row r="86" spans="1:1" ht="14.5" hidden="1" x14ac:dyDescent="0.35">
      <c r="A86" s="39" t="s">
        <v>115</v>
      </c>
    </row>
    <row r="87" spans="1:1" ht="14.5" hidden="1" x14ac:dyDescent="0.35">
      <c r="A87" s="62" t="s">
        <v>114</v>
      </c>
    </row>
    <row r="88" spans="1:1" ht="14.5" x14ac:dyDescent="0.35">
      <c r="A88" s="39" t="s">
        <v>119</v>
      </c>
    </row>
    <row r="89" spans="1:1" ht="14.5" x14ac:dyDescent="0.35">
      <c r="A89" s="62" t="s">
        <v>118</v>
      </c>
    </row>
    <row r="95" spans="1:1" ht="14.5" x14ac:dyDescent="0.35">
      <c r="A95" s="16" t="s">
        <v>53</v>
      </c>
    </row>
    <row r="96" spans="1:1" ht="14.5" x14ac:dyDescent="0.35">
      <c r="A96" s="85" t="s">
        <v>56</v>
      </c>
    </row>
    <row r="97" spans="1:1" ht="14.5" x14ac:dyDescent="0.35">
      <c r="A97" s="16" t="s">
        <v>54</v>
      </c>
    </row>
    <row r="98" spans="1:1" ht="14.5" x14ac:dyDescent="0.35">
      <c r="A98" s="85" t="s">
        <v>55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4446A-30BF-454C-B714-599F3E144B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A6DE6E-0552-4251-9F03-D949C70C4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CB190-7466-4461-A2C1-9E94A56E63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SOUTH WEST</vt:lpstr>
      <vt:lpstr>'METRO SOUTH WEST'!Print_Area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2019-01-09T17:59:37Z</cp:lastPrinted>
  <dcterms:created xsi:type="dcterms:W3CDTF">2000-04-13T13:33:42Z</dcterms:created>
  <dcterms:modified xsi:type="dcterms:W3CDTF">2023-12-21T17:06:30Z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