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FBB4E92-B616-4CD9-B4A6-4CADB7DB7E0F}" xr6:coauthVersionLast="47" xr6:coauthVersionMax="47" xr10:uidLastSave="{00000000-0000-0000-0000-000000000000}"/>
  <bookViews>
    <workbookView xWindow="3765" yWindow="3765" windowWidth="21600" windowHeight="11385" xr2:uid="{00000000-000D-0000-FFFF-FFFF00000000}"/>
  </bookViews>
  <sheets>
    <sheet name="NEW BEDFORD" sheetId="2" r:id="rId1"/>
  </sheets>
  <definedNames>
    <definedName name="_xlnm.Print_Area" localSheetId="0">'NEW BEDFORD'!$A$1:$H$60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9" i="2" l="1"/>
  <c r="T39" i="2" s="1"/>
  <c r="S37" i="2"/>
  <c r="T37" i="2" s="1"/>
  <c r="T38" i="2"/>
  <c r="T40" i="2"/>
  <c r="T54" i="2"/>
  <c r="R53" i="2"/>
  <c r="T53" i="2" s="1"/>
  <c r="Q58" i="2"/>
  <c r="T9" i="2"/>
  <c r="P58" i="2"/>
  <c r="T34" i="2"/>
  <c r="O33" i="2"/>
  <c r="T33" i="2" s="1"/>
  <c r="T8" i="2"/>
  <c r="N58" i="2"/>
  <c r="M58" i="2"/>
  <c r="T44" i="2"/>
  <c r="L58" i="2"/>
  <c r="T26" i="2"/>
  <c r="T24" i="2"/>
  <c r="K23" i="2"/>
  <c r="T23" i="2" s="1"/>
  <c r="J35" i="2"/>
  <c r="T35" i="2" s="1"/>
  <c r="T36" i="2"/>
  <c r="T32" i="2"/>
  <c r="I31" i="2"/>
  <c r="T31" i="2" s="1"/>
  <c r="H58" i="2"/>
  <c r="T55" i="2"/>
  <c r="S58" i="2" l="1"/>
  <c r="R58" i="2"/>
  <c r="O58" i="2"/>
  <c r="K58" i="2"/>
  <c r="J58" i="2"/>
  <c r="I58" i="2"/>
</calcChain>
</file>

<file path=xl/sharedStrings.xml><?xml version="1.0" encoding="utf-8"?>
<sst xmlns="http://schemas.openxmlformats.org/spreadsheetml/2006/main" count="182" uniqueCount="118">
  <si>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</si>
  <si>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</si>
  <si>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</si>
  <si>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</si>
  <si>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</si>
  <si>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</si>
  <si>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</si>
  <si>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</si>
  <si>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</si>
  <si>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</si>
  <si>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</si>
  <si>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</si>
  <si>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</si>
  <si>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</si>
  <si>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</si>
  <si>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</si>
  <si>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</si>
  <si>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</si>
  <si>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</si>
  <si>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</si>
  <si>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</si>
  <si>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</si>
  <si>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</si>
  <si>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</si>
  <si>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</si>
  <si>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</si>
  <si>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</si>
  <si>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</si>
  <si>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</si>
  <si>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</si>
  <si>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</si>
  <si>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</si>
  <si>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</si>
  <si>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</si>
  <si>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</si>
  <si>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</si>
  <si>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</si>
  <si>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</si>
  <si>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</si>
  <si>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FY20233067</t>
  </si>
  <si>
    <t>INITIAL AWARD FY24</t>
  </si>
  <si>
    <t>BUDGET #1 FY24</t>
  </si>
  <si>
    <t>CT EOL 24CCNBEDWP</t>
  </si>
  <si>
    <t>JULY 1, 2023-SEPT. 30, 2023</t>
  </si>
  <si>
    <t>INITIAL AWARD FY24 MAY 31, 2023</t>
  </si>
  <si>
    <t>TO ADD WPP SNAP EXPANSION FUNDS</t>
  </si>
  <si>
    <t>CT EOL 24CCNBEDWIA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</si>
  <si>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</si>
  <si>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</si>
  <si>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</si>
  <si>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</si>
  <si>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</si>
  <si>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</si>
  <si>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DISLOCATED WORKER</t>
  </si>
  <si>
    <t>FWIADWK24A</t>
  </si>
  <si>
    <t>BUDGET #2 FY24</t>
  </si>
  <si>
    <t>BUDGET #2 FY24 AUGUST 2, 2023</t>
  </si>
  <si>
    <t>TO ADD FY24 DISLOCATED WORKER FUNDS</t>
  </si>
  <si>
    <t>CT EOL 24CCNBEDNEGREA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</si>
  <si>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</si>
  <si>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</si>
  <si>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</si>
  <si>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</si>
  <si>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</si>
  <si>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</si>
  <si>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</si>
  <si>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</si>
  <si>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</t>
  </si>
  <si>
    <t>BUDGET #4 FY24</t>
  </si>
  <si>
    <t>DW36735-21-60-A-25</t>
  </si>
  <si>
    <r>
      <t>OPOID</t>
    </r>
    <r>
      <rPr>
        <b/>
        <sz val="11"/>
        <color rgb="FFFF0000"/>
        <rFont val="Book Antiqua"/>
        <family val="1"/>
      </rPr>
      <t xml:space="preserve"> (SERVICED DATE: JULY 1, 2021- JUNE 30, 2024)</t>
    </r>
  </si>
  <si>
    <t>FEMOPIO21B</t>
  </si>
  <si>
    <t>7003-1777</t>
  </si>
  <si>
    <t>5884</t>
  </si>
  <si>
    <t>BUDGET #4 FY24 AUGUST 24, 2023</t>
  </si>
  <si>
    <t>TO ADD NEG FUNDS</t>
  </si>
  <si>
    <t>BUDGET #5 FY24</t>
  </si>
  <si>
    <t>TO ADD FY24 VETS FUNDS</t>
  </si>
  <si>
    <t>BUDGET #5 FY24 AUGUST 31, 2023</t>
  </si>
  <si>
    <t>CT EOL 24CCNBEDVETSUI</t>
  </si>
  <si>
    <t>DVOP</t>
  </si>
  <si>
    <t>JULY 1,2023-JUNE 30, 2024</t>
  </si>
  <si>
    <t>FVETS2023</t>
  </si>
  <si>
    <t>7002-6628</t>
  </si>
  <si>
    <t>K109</t>
  </si>
  <si>
    <t>BUDGET #6 FY24</t>
  </si>
  <si>
    <t>CT EOL 24CCNBEDSOSWTF</t>
  </si>
  <si>
    <t>TO ADD WTF FUNDS</t>
  </si>
  <si>
    <t>BUDGET #6 FY24 SEPTEMBER 12, 2023</t>
  </si>
  <si>
    <t>WORKFORCE TRAINING FUND</t>
  </si>
  <si>
    <t>WTRUSTF24</t>
  </si>
  <si>
    <t>7003-0135</t>
  </si>
  <si>
    <t>ADULT</t>
  </si>
  <si>
    <t>FWIAADT24A</t>
  </si>
  <si>
    <t>BUDGET #7 FY24</t>
  </si>
  <si>
    <t>TO ADD FY24 ADULT FUNDS</t>
  </si>
  <si>
    <t>BUDGET #7 FY24 SEPTEMBER 26, 2023</t>
  </si>
  <si>
    <t>BUDGET #8 FY24 SEPTEMBER 27, 2023</t>
  </si>
  <si>
    <t>TO ADD FY24 SOS FUNDS</t>
  </si>
  <si>
    <t>BUDGET #8 FY24</t>
  </si>
  <si>
    <t>STATE ONE STOP</t>
  </si>
  <si>
    <t>STOSCC2024</t>
  </si>
  <si>
    <t>7003-0803</t>
  </si>
  <si>
    <t>BUDGET #9 FY24</t>
  </si>
  <si>
    <t>BUDGET #9 FY24 OCTOBER 6, 2023</t>
  </si>
  <si>
    <t>TO REVISE RESEA CONTRACT AMOUNT (per BG request)</t>
  </si>
  <si>
    <t>BUDGET #10 FY24</t>
  </si>
  <si>
    <t>TO ADD WP FUNDS</t>
  </si>
  <si>
    <t>BUDGET #10 FY24 DEC 1, 2023</t>
  </si>
  <si>
    <t>WP 10%</t>
  </si>
  <si>
    <t>FES2024</t>
  </si>
  <si>
    <t>K107</t>
  </si>
  <si>
    <t>17.207</t>
  </si>
  <si>
    <t>BUDGET #11 FY24</t>
  </si>
  <si>
    <t>FWIAADT24B</t>
  </si>
  <si>
    <t>FWIADWK24B</t>
  </si>
  <si>
    <t>TO ADD WIOA FUNDS</t>
  </si>
  <si>
    <t>BUDGET #11 FY24 DEC 7,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</si>
</sst>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Border="1"/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/>
    </xf>
    <xf numFmtId="0" fontId="8" fillId="0" borderId="1" xfId="0" quotePrefix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0"/>
  <sheetViews>
    <sheetView tabSelected="1" zoomScaleNormal="100" workbookViewId="0">
      <selection activeCell="G45" sqref="G45"/>
    </sheetView>
  </sheetViews>
  <sheetFormatPr defaultColWidth="9.140625" defaultRowHeight="13.5" x14ac:dyDescent="0.25"/>
  <cols>
    <col min="1" max="1" width="44.5703125" style="3" customWidth="1"/>
    <col min="2" max="2" width="32.28515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5.140625" style="2" customWidth="1"/>
    <col min="8" max="8" width="14" style="2" hidden="1" customWidth="1"/>
    <col min="9" max="9" width="12.85546875" style="2" hidden="1" customWidth="1"/>
    <col min="10" max="18" width="13.140625" style="2" hidden="1" customWidth="1"/>
    <col min="19" max="19" width="17" style="2" customWidth="1"/>
    <col min="20" max="20" width="12.140625" style="3" hidden="1" customWidth="1"/>
    <col min="21" max="21" width="16.85546875" style="3" customWidth="1"/>
    <col min="22" max="22" width="10.42578125" style="3" bestFit="1" customWidth="1"/>
    <col min="23" max="16384" width="9.140625" style="3"/>
  </cols>
  <sheetData>
    <row r="1" spans="1:21" ht="20.25" x14ac:dyDescent="0.3">
      <c r="A1" s="3" t="s">
        <v>11</v>
      </c>
      <c r="B1" s="77" t="s">
        <v>10</v>
      </c>
      <c r="C1" s="78"/>
      <c r="D1" s="78"/>
      <c r="E1" s="78"/>
      <c r="F1" s="78"/>
      <c r="G1" s="78"/>
      <c r="H1" s="78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21" ht="20.25" x14ac:dyDescent="0.3">
      <c r="B2" s="6"/>
      <c r="C2" s="6"/>
      <c r="D2" s="6"/>
      <c r="E2" s="7"/>
      <c r="F2" s="7"/>
      <c r="G2" s="7"/>
    </row>
    <row r="3" spans="1:21" ht="20.25" x14ac:dyDescent="0.3">
      <c r="A3" s="4" t="s">
        <v>12</v>
      </c>
      <c r="B3" s="6" t="s">
        <v>7</v>
      </c>
      <c r="C3" s="1"/>
    </row>
    <row r="4" spans="1:21" ht="21" thickBot="1" x14ac:dyDescent="0.35">
      <c r="A4" s="4"/>
      <c r="B4" s="5"/>
      <c r="C4" s="1"/>
    </row>
    <row r="5" spans="1:21" s="10" customFormat="1" ht="45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48" t="s">
        <v>23</v>
      </c>
      <c r="H5" s="9" t="s">
        <v>40</v>
      </c>
      <c r="I5" s="48" t="s">
        <v>41</v>
      </c>
      <c r="J5" s="48" t="s">
        <v>55</v>
      </c>
      <c r="K5" s="48" t="s">
        <v>67</v>
      </c>
      <c r="L5" s="48" t="s">
        <v>68</v>
      </c>
      <c r="M5" s="48" t="s">
        <v>76</v>
      </c>
      <c r="N5" s="48" t="s">
        <v>85</v>
      </c>
      <c r="O5" s="48" t="s">
        <v>94</v>
      </c>
      <c r="P5" s="48" t="s">
        <v>99</v>
      </c>
      <c r="Q5" s="48" t="s">
        <v>103</v>
      </c>
      <c r="R5" s="48" t="s">
        <v>106</v>
      </c>
      <c r="S5" s="48" t="s">
        <v>113</v>
      </c>
      <c r="T5" s="30" t="s">
        <v>6</v>
      </c>
    </row>
    <row r="6" spans="1:21" s="10" customFormat="1" ht="15" hidden="1" customHeight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6"/>
    </row>
    <row r="7" spans="1:21" s="10" customFormat="1" ht="15" hidden="1" customHeight="1" x14ac:dyDescent="0.3">
      <c r="A7" s="15" t="s">
        <v>86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58"/>
      <c r="O7" s="58"/>
      <c r="P7" s="58"/>
      <c r="Q7" s="58"/>
      <c r="R7" s="58"/>
      <c r="S7" s="58"/>
      <c r="T7" s="67"/>
    </row>
    <row r="8" spans="1:21" s="10" customFormat="1" ht="15" hidden="1" customHeight="1" x14ac:dyDescent="0.3">
      <c r="A8" s="53" t="s">
        <v>89</v>
      </c>
      <c r="B8" s="17" t="s">
        <v>48</v>
      </c>
      <c r="C8" s="39" t="s">
        <v>90</v>
      </c>
      <c r="D8" s="54" t="s">
        <v>91</v>
      </c>
      <c r="E8" s="55" t="s">
        <v>20</v>
      </c>
      <c r="F8" s="15" t="s">
        <v>13</v>
      </c>
      <c r="G8" s="15"/>
      <c r="H8" s="19"/>
      <c r="I8" s="19"/>
      <c r="J8" s="19"/>
      <c r="K8" s="19"/>
      <c r="L8" s="19"/>
      <c r="M8" s="19"/>
      <c r="N8" s="71">
        <v>95000</v>
      </c>
      <c r="O8" s="71"/>
      <c r="P8" s="71"/>
      <c r="Q8" s="71"/>
      <c r="R8" s="71"/>
      <c r="S8" s="71"/>
      <c r="T8" s="67">
        <f>SUM(N8)</f>
        <v>95000</v>
      </c>
    </row>
    <row r="9" spans="1:21" s="10" customFormat="1" ht="15" hidden="1" customHeight="1" thickBot="1" x14ac:dyDescent="0.35">
      <c r="A9" s="34" t="s">
        <v>100</v>
      </c>
      <c r="B9" s="68" t="s">
        <v>48</v>
      </c>
      <c r="C9" s="56" t="s">
        <v>101</v>
      </c>
      <c r="D9" s="54" t="s">
        <v>102</v>
      </c>
      <c r="E9" s="54" t="s">
        <v>22</v>
      </c>
      <c r="F9" s="17" t="s">
        <v>13</v>
      </c>
      <c r="G9" s="17"/>
      <c r="H9" s="19"/>
      <c r="I9" s="19"/>
      <c r="J9" s="19"/>
      <c r="K9" s="19"/>
      <c r="L9" s="19"/>
      <c r="M9" s="19"/>
      <c r="N9" s="71"/>
      <c r="O9" s="71"/>
      <c r="P9" s="71">
        <v>207410</v>
      </c>
      <c r="Q9" s="71"/>
      <c r="R9" s="71"/>
      <c r="S9" s="71"/>
      <c r="T9" s="67">
        <f>SUM(P9)</f>
        <v>207410</v>
      </c>
      <c r="U9" s="66"/>
    </row>
    <row r="10" spans="1:21" s="10" customFormat="1" ht="15" hidden="1" customHeight="1" thickTop="1" x14ac:dyDescent="0.3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58"/>
      <c r="O10" s="58"/>
      <c r="P10" s="58"/>
      <c r="Q10" s="58"/>
      <c r="R10" s="58"/>
      <c r="S10" s="58"/>
      <c r="T10" s="67"/>
    </row>
    <row r="11" spans="1:21" s="21" customFormat="1" ht="15" hidden="1" customHeight="1" x14ac:dyDescent="0.3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58"/>
      <c r="O11" s="58"/>
      <c r="P11" s="58"/>
      <c r="Q11" s="58"/>
      <c r="R11" s="58"/>
      <c r="S11" s="58"/>
      <c r="T11" s="67"/>
    </row>
    <row r="12" spans="1:21" s="10" customFormat="1" ht="15" hidden="1" customHeight="1" x14ac:dyDescent="0.3">
      <c r="A12" s="15" t="s">
        <v>24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58"/>
      <c r="O12" s="58"/>
      <c r="P12" s="58"/>
      <c r="Q12" s="58"/>
      <c r="R12" s="58"/>
      <c r="S12" s="58"/>
      <c r="T12" s="67"/>
    </row>
    <row r="13" spans="1:21" s="21" customFormat="1" ht="15" hidden="1" customHeight="1" x14ac:dyDescent="0.3">
      <c r="A13" s="32" t="s">
        <v>29</v>
      </c>
      <c r="B13" s="17" t="s">
        <v>16</v>
      </c>
      <c r="C13" s="45" t="s">
        <v>30</v>
      </c>
      <c r="D13" s="43" t="s">
        <v>31</v>
      </c>
      <c r="E13" s="43" t="s">
        <v>32</v>
      </c>
      <c r="F13" s="15">
        <v>17.245000000000001</v>
      </c>
      <c r="G13" s="46" t="s">
        <v>25</v>
      </c>
      <c r="H13" s="18"/>
      <c r="I13" s="18"/>
      <c r="J13" s="18"/>
      <c r="K13" s="18"/>
      <c r="L13" s="18"/>
      <c r="M13" s="18"/>
      <c r="N13" s="58"/>
      <c r="O13" s="58"/>
      <c r="P13" s="58"/>
      <c r="Q13" s="58"/>
      <c r="R13" s="58"/>
      <c r="S13" s="58"/>
      <c r="T13" s="67"/>
    </row>
    <row r="14" spans="1:21" s="21" customFormat="1" ht="15" hidden="1" customHeight="1" x14ac:dyDescent="0.3">
      <c r="A14" s="32" t="s">
        <v>29</v>
      </c>
      <c r="B14" s="17" t="s">
        <v>33</v>
      </c>
      <c r="C14" s="45" t="s">
        <v>30</v>
      </c>
      <c r="D14" s="43" t="s">
        <v>31</v>
      </c>
      <c r="E14" s="43" t="s">
        <v>32</v>
      </c>
      <c r="F14" s="15">
        <v>17.245000000000001</v>
      </c>
      <c r="G14" s="46" t="s">
        <v>25</v>
      </c>
      <c r="H14" s="18"/>
      <c r="I14" s="18"/>
      <c r="J14" s="18"/>
      <c r="K14" s="18"/>
      <c r="L14" s="18"/>
      <c r="M14" s="18"/>
      <c r="N14" s="58"/>
      <c r="O14" s="58"/>
      <c r="P14" s="58"/>
      <c r="Q14" s="58"/>
      <c r="R14" s="58"/>
      <c r="S14" s="58"/>
      <c r="T14" s="67"/>
    </row>
    <row r="15" spans="1:21" s="10" customFormat="1" ht="15" hidden="1" customHeight="1" x14ac:dyDescent="0.3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58"/>
      <c r="O15" s="58"/>
      <c r="P15" s="58"/>
      <c r="Q15" s="58"/>
      <c r="R15" s="58"/>
      <c r="S15" s="58"/>
      <c r="T15" s="67"/>
    </row>
    <row r="16" spans="1:21" s="10" customFormat="1" ht="15" hidden="1" customHeight="1" x14ac:dyDescent="0.3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58"/>
      <c r="O16" s="58"/>
      <c r="P16" s="58"/>
      <c r="Q16" s="58"/>
      <c r="R16" s="58"/>
      <c r="S16" s="58"/>
      <c r="T16" s="67"/>
    </row>
    <row r="17" spans="1:20" s="10" customFormat="1" ht="15" hidden="1" customHeight="1" x14ac:dyDescent="0.3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58"/>
      <c r="O17" s="58"/>
      <c r="P17" s="58"/>
      <c r="Q17" s="58"/>
      <c r="R17" s="58"/>
      <c r="S17" s="58"/>
      <c r="T17" s="67"/>
    </row>
    <row r="18" spans="1:20" s="10" customFormat="1" ht="15" hidden="1" customHeight="1" x14ac:dyDescent="0.3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58"/>
      <c r="O18" s="58"/>
      <c r="P18" s="58"/>
      <c r="Q18" s="58"/>
      <c r="R18" s="58"/>
      <c r="S18" s="58"/>
      <c r="T18" s="67"/>
    </row>
    <row r="19" spans="1:20" s="10" customFormat="1" ht="15" hidden="1" customHeight="1" x14ac:dyDescent="0.3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58"/>
      <c r="O19" s="58"/>
      <c r="P19" s="58"/>
      <c r="Q19" s="58"/>
      <c r="R19" s="58"/>
      <c r="S19" s="58"/>
      <c r="T19" s="67"/>
    </row>
    <row r="20" spans="1:20" s="10" customFormat="1" ht="15" hidden="1" customHeight="1" x14ac:dyDescent="0.3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58"/>
      <c r="O20" s="58"/>
      <c r="P20" s="58"/>
      <c r="Q20" s="58"/>
      <c r="R20" s="58"/>
      <c r="S20" s="58"/>
      <c r="T20" s="67"/>
    </row>
    <row r="21" spans="1:20" s="10" customFormat="1" ht="15" hidden="1" customHeight="1" x14ac:dyDescent="0.3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58"/>
      <c r="O21" s="58"/>
      <c r="P21" s="58"/>
      <c r="Q21" s="58"/>
      <c r="R21" s="58"/>
      <c r="S21" s="58"/>
      <c r="T21" s="67"/>
    </row>
    <row r="22" spans="1:20" s="10" customFormat="1" ht="15" hidden="1" customHeight="1" x14ac:dyDescent="0.3">
      <c r="A22" s="15" t="s">
        <v>58</v>
      </c>
      <c r="B22" s="11"/>
      <c r="C22" s="31"/>
      <c r="D22" s="31"/>
      <c r="E22" s="33"/>
      <c r="F22" s="15"/>
      <c r="G22" s="15"/>
      <c r="H22" s="18"/>
      <c r="I22" s="18"/>
      <c r="J22" s="18"/>
      <c r="K22" s="58"/>
      <c r="L22" s="58"/>
      <c r="M22" s="58"/>
      <c r="N22" s="58"/>
      <c r="O22" s="58"/>
      <c r="P22" s="58"/>
      <c r="Q22" s="58"/>
      <c r="R22" s="58"/>
      <c r="S22" s="58"/>
      <c r="T22" s="67"/>
    </row>
    <row r="23" spans="1:20" s="10" customFormat="1" ht="15" hidden="1" customHeight="1" x14ac:dyDescent="0.3">
      <c r="A23" s="49" t="s">
        <v>61</v>
      </c>
      <c r="B23" s="68" t="s">
        <v>48</v>
      </c>
      <c r="C23" s="15" t="s">
        <v>62</v>
      </c>
      <c r="D23" s="15" t="s">
        <v>63</v>
      </c>
      <c r="E23" s="15" t="s">
        <v>64</v>
      </c>
      <c r="F23" s="15">
        <v>17.225000000000001</v>
      </c>
      <c r="G23" s="70" t="s">
        <v>65</v>
      </c>
      <c r="H23" s="18"/>
      <c r="I23" s="18"/>
      <c r="J23" s="18"/>
      <c r="K23" s="58">
        <f>159249.18-1</f>
        <v>159248.18</v>
      </c>
      <c r="L23" s="58"/>
      <c r="M23" s="58"/>
      <c r="N23" s="58"/>
      <c r="O23" s="58"/>
      <c r="P23" s="58"/>
      <c r="Q23" s="58">
        <v>-90132</v>
      </c>
      <c r="R23" s="58"/>
      <c r="S23" s="58"/>
      <c r="T23" s="67">
        <f>SUM(K23:Q23)</f>
        <v>69116.179999999993</v>
      </c>
    </row>
    <row r="24" spans="1:20" s="10" customFormat="1" ht="15" hidden="1" customHeight="1" x14ac:dyDescent="0.3">
      <c r="A24" s="49" t="s">
        <v>61</v>
      </c>
      <c r="B24" s="17" t="s">
        <v>66</v>
      </c>
      <c r="C24" s="15" t="s">
        <v>62</v>
      </c>
      <c r="D24" s="15" t="s">
        <v>63</v>
      </c>
      <c r="E24" s="15" t="s">
        <v>64</v>
      </c>
      <c r="F24" s="15">
        <v>17.225000000000001</v>
      </c>
      <c r="G24" s="70" t="s">
        <v>65</v>
      </c>
      <c r="H24" s="18"/>
      <c r="I24" s="18"/>
      <c r="J24" s="18"/>
      <c r="K24" s="58">
        <v>1</v>
      </c>
      <c r="L24" s="58"/>
      <c r="M24" s="58"/>
      <c r="N24" s="58"/>
      <c r="O24" s="58"/>
      <c r="P24" s="58"/>
      <c r="Q24" s="58"/>
      <c r="R24" s="58"/>
      <c r="S24" s="58"/>
      <c r="T24" s="67">
        <f>SUM(K24)</f>
        <v>1</v>
      </c>
    </row>
    <row r="25" spans="1:20" s="10" customFormat="1" ht="15" hidden="1" customHeight="1" x14ac:dyDescent="0.3">
      <c r="A25" s="37"/>
      <c r="B25" s="17"/>
      <c r="C25" s="15"/>
      <c r="D25" s="15"/>
      <c r="E25" s="15"/>
      <c r="F25" s="15"/>
      <c r="G25" s="15"/>
      <c r="H25" s="18"/>
      <c r="I25" s="18"/>
      <c r="J25" s="18"/>
      <c r="K25" s="58"/>
      <c r="L25" s="58"/>
      <c r="M25" s="58"/>
      <c r="N25" s="58"/>
      <c r="O25" s="58"/>
      <c r="P25" s="58"/>
      <c r="Q25" s="58"/>
      <c r="R25" s="58"/>
      <c r="S25" s="58"/>
      <c r="T25" s="67"/>
    </row>
    <row r="26" spans="1:20" s="10" customFormat="1" ht="15" hidden="1" customHeight="1" x14ac:dyDescent="0.3">
      <c r="A26" s="73" t="s">
        <v>70</v>
      </c>
      <c r="B26" s="68" t="s">
        <v>48</v>
      </c>
      <c r="C26" s="31" t="s">
        <v>71</v>
      </c>
      <c r="D26" s="15" t="s">
        <v>72</v>
      </c>
      <c r="E26" s="33" t="s">
        <v>73</v>
      </c>
      <c r="F26" s="74">
        <v>17.277000000000001</v>
      </c>
      <c r="G26" s="70" t="s">
        <v>69</v>
      </c>
      <c r="H26" s="18"/>
      <c r="I26" s="18"/>
      <c r="J26" s="18"/>
      <c r="K26" s="58"/>
      <c r="L26" s="58">
        <v>642871</v>
      </c>
      <c r="M26" s="58"/>
      <c r="N26" s="58"/>
      <c r="O26" s="58"/>
      <c r="P26" s="58"/>
      <c r="Q26" s="58"/>
      <c r="R26" s="58"/>
      <c r="S26" s="58"/>
      <c r="T26" s="67">
        <f>SUM(L26)</f>
        <v>642871</v>
      </c>
    </row>
    <row r="27" spans="1:20" s="10" customFormat="1" ht="15" hidden="1" customHeight="1" x14ac:dyDescent="0.3">
      <c r="A27" s="32"/>
      <c r="B27" s="17"/>
      <c r="C27" s="31"/>
      <c r="D27" s="31"/>
      <c r="E27" s="33"/>
      <c r="F27" s="15"/>
      <c r="G27" s="15"/>
      <c r="H27" s="18"/>
      <c r="I27" s="18"/>
      <c r="J27" s="18"/>
      <c r="K27" s="58"/>
      <c r="L27" s="58"/>
      <c r="M27" s="58"/>
      <c r="N27" s="58"/>
      <c r="O27" s="58"/>
      <c r="P27" s="58"/>
      <c r="Q27" s="58"/>
      <c r="R27" s="58"/>
      <c r="S27" s="58"/>
      <c r="T27" s="67"/>
    </row>
    <row r="28" spans="1:20" s="10" customFormat="1" ht="15" hidden="1" customHeight="1" x14ac:dyDescent="0.3">
      <c r="A28" s="23"/>
      <c r="B28" s="11"/>
      <c r="C28" s="12"/>
      <c r="D28" s="12"/>
      <c r="E28" s="13"/>
      <c r="F28" s="14"/>
      <c r="G28" s="14"/>
      <c r="H28" s="18"/>
      <c r="I28" s="18"/>
      <c r="J28" s="18"/>
      <c r="K28" s="58"/>
      <c r="L28" s="58"/>
      <c r="M28" s="58"/>
      <c r="N28" s="58"/>
      <c r="O28" s="58"/>
      <c r="P28" s="58"/>
      <c r="Q28" s="58"/>
      <c r="R28" s="58"/>
      <c r="S28" s="58"/>
      <c r="T28" s="67"/>
    </row>
    <row r="29" spans="1:20" s="10" customFormat="1" ht="15" customHeight="1" x14ac:dyDescent="0.3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18"/>
      <c r="K29" s="58"/>
      <c r="L29" s="58"/>
      <c r="M29" s="58"/>
      <c r="N29" s="58"/>
      <c r="O29" s="58"/>
      <c r="P29" s="58"/>
      <c r="Q29" s="58"/>
      <c r="R29" s="58"/>
      <c r="S29" s="58"/>
      <c r="T29" s="67"/>
    </row>
    <row r="30" spans="1:20" s="10" customFormat="1" ht="15" customHeight="1" x14ac:dyDescent="0.3">
      <c r="A30" s="15" t="s">
        <v>46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67"/>
    </row>
    <row r="31" spans="1:20" s="10" customFormat="1" ht="15" hidden="1" customHeight="1" x14ac:dyDescent="0.3">
      <c r="A31" s="50" t="s">
        <v>47</v>
      </c>
      <c r="B31" s="68" t="s">
        <v>48</v>
      </c>
      <c r="C31" s="69" t="s">
        <v>49</v>
      </c>
      <c r="D31" s="51" t="s">
        <v>17</v>
      </c>
      <c r="E31" s="51">
        <v>6501</v>
      </c>
      <c r="F31" s="17">
        <v>17.259</v>
      </c>
      <c r="G31" s="57" t="s">
        <v>26</v>
      </c>
      <c r="H31" s="40"/>
      <c r="I31" s="40">
        <f>775363-1</f>
        <v>775362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67">
        <f>SUM(I31)</f>
        <v>775362</v>
      </c>
    </row>
    <row r="32" spans="1:20" s="10" customFormat="1" ht="15" hidden="1" customHeight="1" x14ac:dyDescent="0.3">
      <c r="A32" s="50" t="s">
        <v>47</v>
      </c>
      <c r="B32" s="17" t="s">
        <v>50</v>
      </c>
      <c r="C32" s="69" t="s">
        <v>49</v>
      </c>
      <c r="D32" s="51" t="s">
        <v>17</v>
      </c>
      <c r="E32" s="51">
        <v>6501</v>
      </c>
      <c r="F32" s="17">
        <v>17.259</v>
      </c>
      <c r="G32" s="57" t="s">
        <v>26</v>
      </c>
      <c r="H32" s="40"/>
      <c r="I32" s="40">
        <v>1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67">
        <f>SUM(I32)</f>
        <v>1</v>
      </c>
    </row>
    <row r="33" spans="1:20" s="10" customFormat="1" ht="15" hidden="1" customHeight="1" x14ac:dyDescent="0.3">
      <c r="A33" s="22" t="s">
        <v>92</v>
      </c>
      <c r="B33" s="68" t="s">
        <v>48</v>
      </c>
      <c r="C33" s="15" t="s">
        <v>93</v>
      </c>
      <c r="D33" s="52" t="s">
        <v>18</v>
      </c>
      <c r="E33" s="52">
        <v>6502</v>
      </c>
      <c r="F33" s="15">
        <v>17.257999999999999</v>
      </c>
      <c r="G33" s="57" t="s">
        <v>26</v>
      </c>
      <c r="H33" s="40"/>
      <c r="I33" s="40"/>
      <c r="J33" s="40"/>
      <c r="K33" s="40"/>
      <c r="L33" s="40"/>
      <c r="M33" s="40"/>
      <c r="N33" s="40"/>
      <c r="O33" s="40">
        <f>133000-1</f>
        <v>132999</v>
      </c>
      <c r="P33" s="40"/>
      <c r="Q33" s="40"/>
      <c r="R33" s="40"/>
      <c r="S33" s="40"/>
      <c r="T33" s="67">
        <f>O33</f>
        <v>132999</v>
      </c>
    </row>
    <row r="34" spans="1:20" s="21" customFormat="1" ht="15" hidden="1" customHeight="1" x14ac:dyDescent="0.3">
      <c r="A34" s="22" t="s">
        <v>92</v>
      </c>
      <c r="B34" s="17" t="s">
        <v>50</v>
      </c>
      <c r="C34" s="15" t="s">
        <v>93</v>
      </c>
      <c r="D34" s="52" t="s">
        <v>18</v>
      </c>
      <c r="E34" s="52">
        <v>6502</v>
      </c>
      <c r="F34" s="15">
        <v>17.257999999999999</v>
      </c>
      <c r="G34" s="57" t="s">
        <v>26</v>
      </c>
      <c r="H34" s="40"/>
      <c r="I34" s="40"/>
      <c r="J34" s="40"/>
      <c r="K34" s="40"/>
      <c r="L34" s="40"/>
      <c r="M34" s="40"/>
      <c r="N34" s="40"/>
      <c r="O34" s="40">
        <v>1</v>
      </c>
      <c r="P34" s="40"/>
      <c r="Q34" s="40"/>
      <c r="R34" s="40"/>
      <c r="S34" s="40"/>
      <c r="T34" s="67">
        <f>O34</f>
        <v>1</v>
      </c>
    </row>
    <row r="35" spans="1:20" s="21" customFormat="1" ht="15" hidden="1" customHeight="1" x14ac:dyDescent="0.3">
      <c r="A35" s="32" t="s">
        <v>53</v>
      </c>
      <c r="B35" s="68" t="s">
        <v>48</v>
      </c>
      <c r="C35" s="69" t="s">
        <v>54</v>
      </c>
      <c r="D35" s="52" t="s">
        <v>21</v>
      </c>
      <c r="E35" s="52">
        <v>6503</v>
      </c>
      <c r="F35" s="15">
        <v>17.277999999999999</v>
      </c>
      <c r="G35" s="57" t="s">
        <v>26</v>
      </c>
      <c r="H35" s="40"/>
      <c r="I35" s="40"/>
      <c r="J35" s="40">
        <f>143653-1</f>
        <v>143652</v>
      </c>
      <c r="K35" s="40"/>
      <c r="L35" s="40"/>
      <c r="M35" s="40"/>
      <c r="N35" s="40"/>
      <c r="O35" s="40"/>
      <c r="P35" s="40"/>
      <c r="Q35" s="40"/>
      <c r="R35" s="40"/>
      <c r="S35" s="40"/>
      <c r="T35" s="67">
        <f>SUM(J35)</f>
        <v>143652</v>
      </c>
    </row>
    <row r="36" spans="1:20" s="21" customFormat="1" ht="15" hidden="1" customHeight="1" x14ac:dyDescent="0.3">
      <c r="A36" s="32" t="s">
        <v>53</v>
      </c>
      <c r="B36" s="17" t="s">
        <v>50</v>
      </c>
      <c r="C36" s="69" t="s">
        <v>54</v>
      </c>
      <c r="D36" s="52" t="s">
        <v>21</v>
      </c>
      <c r="E36" s="52">
        <v>6503</v>
      </c>
      <c r="F36" s="15">
        <v>17.277999999999999</v>
      </c>
      <c r="G36" s="57" t="s">
        <v>26</v>
      </c>
      <c r="H36" s="40"/>
      <c r="I36" s="40"/>
      <c r="J36" s="40">
        <v>1</v>
      </c>
      <c r="K36" s="40"/>
      <c r="L36" s="40"/>
      <c r="M36" s="40"/>
      <c r="N36" s="40"/>
      <c r="O36" s="40"/>
      <c r="P36" s="40"/>
      <c r="Q36" s="40"/>
      <c r="R36" s="40"/>
      <c r="S36" s="40"/>
      <c r="T36" s="67">
        <f>SUM(J36)</f>
        <v>1</v>
      </c>
    </row>
    <row r="37" spans="1:20" s="21" customFormat="1" ht="15" customHeight="1" x14ac:dyDescent="0.25">
      <c r="A37" s="22" t="s">
        <v>92</v>
      </c>
      <c r="B37" s="75" t="s">
        <v>48</v>
      </c>
      <c r="C37" s="15" t="s">
        <v>114</v>
      </c>
      <c r="D37" s="15" t="s">
        <v>18</v>
      </c>
      <c r="E37" s="15">
        <v>6502</v>
      </c>
      <c r="F37" s="15">
        <v>17.257999999999999</v>
      </c>
      <c r="G37" s="76" t="s">
        <v>26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>
        <f>543244-1</f>
        <v>543243</v>
      </c>
      <c r="T37" s="67">
        <f>SUM(S37)</f>
        <v>543243</v>
      </c>
    </row>
    <row r="38" spans="1:20" s="10" customFormat="1" ht="15" customHeight="1" x14ac:dyDescent="0.3">
      <c r="A38" s="22" t="s">
        <v>92</v>
      </c>
      <c r="B38" s="17" t="s">
        <v>50</v>
      </c>
      <c r="C38" s="15" t="s">
        <v>114</v>
      </c>
      <c r="D38" s="15" t="s">
        <v>18</v>
      </c>
      <c r="E38" s="15">
        <v>6502</v>
      </c>
      <c r="F38" s="15">
        <v>17.257999999999999</v>
      </c>
      <c r="G38" s="76" t="s">
        <v>26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>
        <v>1</v>
      </c>
      <c r="T38" s="67">
        <f t="shared" ref="T38:T40" si="0">SUM(S38)</f>
        <v>1</v>
      </c>
    </row>
    <row r="39" spans="1:20" s="10" customFormat="1" ht="15" customHeight="1" x14ac:dyDescent="0.3">
      <c r="A39" s="32" t="s">
        <v>53</v>
      </c>
      <c r="B39" s="75" t="s">
        <v>48</v>
      </c>
      <c r="C39" s="46" t="s">
        <v>115</v>
      </c>
      <c r="D39" s="15" t="s">
        <v>21</v>
      </c>
      <c r="E39" s="15">
        <v>6503</v>
      </c>
      <c r="F39" s="15">
        <v>17.277999999999999</v>
      </c>
      <c r="G39" s="76" t="s">
        <v>26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>
        <f>522470-1</f>
        <v>522469</v>
      </c>
      <c r="T39" s="67">
        <f t="shared" si="0"/>
        <v>522469</v>
      </c>
    </row>
    <row r="40" spans="1:20" s="10" customFormat="1" ht="15" customHeight="1" x14ac:dyDescent="0.3">
      <c r="A40" s="32" t="s">
        <v>53</v>
      </c>
      <c r="B40" s="17" t="s">
        <v>50</v>
      </c>
      <c r="C40" s="46" t="s">
        <v>115</v>
      </c>
      <c r="D40" s="15" t="s">
        <v>21</v>
      </c>
      <c r="E40" s="15">
        <v>6503</v>
      </c>
      <c r="F40" s="15">
        <v>17.277999999999999</v>
      </c>
      <c r="G40" s="76" t="s">
        <v>26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>
        <v>1</v>
      </c>
      <c r="T40" s="67">
        <f t="shared" si="0"/>
        <v>1</v>
      </c>
    </row>
    <row r="41" spans="1:20" s="10" customFormat="1" ht="16.5" x14ac:dyDescent="0.3">
      <c r="A41" s="32"/>
      <c r="B41" s="44"/>
      <c r="C41" s="30"/>
      <c r="D41" s="15"/>
      <c r="E41" s="17"/>
      <c r="F41" s="15"/>
      <c r="G41" s="15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67"/>
    </row>
    <row r="42" spans="1:20" s="21" customFormat="1" ht="15" hidden="1" customHeight="1" x14ac:dyDescent="0.25">
      <c r="A42" s="9" t="s">
        <v>8</v>
      </c>
      <c r="B42" s="17"/>
      <c r="C42" s="15"/>
      <c r="D42" s="15"/>
      <c r="E42" s="17"/>
      <c r="F42" s="15"/>
      <c r="G42" s="15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67"/>
    </row>
    <row r="43" spans="1:20" s="21" customFormat="1" ht="15" hidden="1" customHeight="1" x14ac:dyDescent="0.25">
      <c r="A43" s="15" t="s">
        <v>79</v>
      </c>
      <c r="B43" s="17"/>
      <c r="C43" s="15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67"/>
    </row>
    <row r="44" spans="1:20" s="21" customFormat="1" ht="15" hidden="1" customHeight="1" x14ac:dyDescent="0.3">
      <c r="A44" s="37" t="s">
        <v>80</v>
      </c>
      <c r="B44" s="17" t="s">
        <v>81</v>
      </c>
      <c r="C44" s="15" t="s">
        <v>82</v>
      </c>
      <c r="D44" s="15" t="s">
        <v>83</v>
      </c>
      <c r="E44" s="33" t="s">
        <v>84</v>
      </c>
      <c r="F44" s="30">
        <v>17.800999999999998</v>
      </c>
      <c r="G44" s="46" t="s">
        <v>27</v>
      </c>
      <c r="H44" s="41"/>
      <c r="I44" s="41"/>
      <c r="J44" s="41"/>
      <c r="K44" s="41"/>
      <c r="L44" s="41"/>
      <c r="M44" s="41">
        <v>12777</v>
      </c>
      <c r="N44" s="41"/>
      <c r="O44" s="41"/>
      <c r="P44" s="41"/>
      <c r="Q44" s="41"/>
      <c r="R44" s="41"/>
      <c r="S44" s="41"/>
      <c r="T44" s="67">
        <f>M44</f>
        <v>12777</v>
      </c>
    </row>
    <row r="45" spans="1:20" s="21" customFormat="1" ht="15" customHeight="1" x14ac:dyDescent="0.25">
      <c r="A45" s="32"/>
      <c r="B45" s="17"/>
      <c r="C45" s="43"/>
      <c r="D45" s="43"/>
      <c r="E45" s="43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67"/>
    </row>
    <row r="46" spans="1:20" s="21" customFormat="1" ht="15" customHeight="1" x14ac:dyDescent="0.3">
      <c r="A46" s="37"/>
      <c r="B46" s="17"/>
      <c r="C46" s="45"/>
      <c r="D46" s="15"/>
      <c r="E46" s="33"/>
      <c r="F46" s="30"/>
      <c r="G46" s="46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67"/>
    </row>
    <row r="47" spans="1:20" s="21" customFormat="1" ht="15" customHeight="1" x14ac:dyDescent="0.25">
      <c r="A47" s="42"/>
      <c r="B47" s="17"/>
      <c r="C47" s="15"/>
      <c r="D47" s="43"/>
      <c r="E47" s="45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67"/>
    </row>
    <row r="48" spans="1:20" s="21" customFormat="1" ht="15" customHeight="1" x14ac:dyDescent="0.25">
      <c r="A48" s="32"/>
      <c r="B48" s="17"/>
      <c r="C48" s="15"/>
      <c r="D48" s="15"/>
      <c r="E48" s="17"/>
      <c r="F48" s="15"/>
      <c r="G48" s="15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67"/>
    </row>
    <row r="49" spans="1:20" s="21" customFormat="1" ht="15" customHeight="1" x14ac:dyDescent="0.25">
      <c r="A49" s="32"/>
      <c r="B49" s="17"/>
      <c r="C49" s="15"/>
      <c r="D49" s="15"/>
      <c r="E49" s="17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67"/>
    </row>
    <row r="50" spans="1:20" s="21" customFormat="1" ht="15" hidden="1" customHeight="1" x14ac:dyDescent="0.3">
      <c r="A50" s="20"/>
      <c r="B50" s="11"/>
      <c r="C50" s="14"/>
      <c r="D50" s="14"/>
      <c r="E50" s="14"/>
      <c r="F50" s="12"/>
      <c r="G50" s="12"/>
      <c r="H50" s="19"/>
      <c r="I50" s="19"/>
      <c r="J50" s="19"/>
      <c r="K50" s="71"/>
      <c r="L50" s="71"/>
      <c r="M50" s="71"/>
      <c r="N50" s="71"/>
      <c r="O50" s="71"/>
      <c r="P50" s="71"/>
      <c r="Q50" s="71"/>
      <c r="R50" s="71"/>
      <c r="S50" s="71"/>
      <c r="T50" s="67"/>
    </row>
    <row r="51" spans="1:20" s="21" customFormat="1" ht="15" hidden="1" customHeight="1" x14ac:dyDescent="0.3">
      <c r="A51" s="9" t="s">
        <v>8</v>
      </c>
      <c r="B51" s="11"/>
      <c r="C51" s="14"/>
      <c r="D51" s="14"/>
      <c r="E51" s="14"/>
      <c r="F51" s="12"/>
      <c r="G51" s="12"/>
      <c r="H51" s="19"/>
      <c r="I51" s="19"/>
      <c r="J51" s="19"/>
      <c r="K51" s="71"/>
      <c r="L51" s="71"/>
      <c r="M51" s="71"/>
      <c r="N51" s="71"/>
      <c r="O51" s="71"/>
      <c r="P51" s="71"/>
      <c r="Q51" s="71"/>
      <c r="R51" s="71"/>
      <c r="S51" s="71"/>
      <c r="T51" s="67"/>
    </row>
    <row r="52" spans="1:20" s="21" customFormat="1" ht="15" hidden="1" customHeight="1" x14ac:dyDescent="0.3">
      <c r="A52" s="15" t="s">
        <v>42</v>
      </c>
      <c r="B52" s="11"/>
      <c r="C52" s="14"/>
      <c r="D52" s="14"/>
      <c r="E52" s="62"/>
      <c r="F52" s="12"/>
      <c r="G52" s="12"/>
      <c r="H52" s="19"/>
      <c r="I52" s="19"/>
      <c r="J52" s="19"/>
      <c r="K52" s="71"/>
      <c r="L52" s="71"/>
      <c r="M52" s="71"/>
      <c r="N52" s="71"/>
      <c r="O52" s="71"/>
      <c r="P52" s="71"/>
      <c r="Q52" s="71"/>
      <c r="R52" s="71"/>
      <c r="S52" s="71"/>
      <c r="T52" s="67"/>
    </row>
    <row r="53" spans="1:20" s="21" customFormat="1" ht="15" hidden="1" customHeight="1" x14ac:dyDescent="0.3">
      <c r="A53" s="22" t="s">
        <v>109</v>
      </c>
      <c r="B53" s="17" t="s">
        <v>48</v>
      </c>
      <c r="C53" s="15" t="s">
        <v>110</v>
      </c>
      <c r="D53" s="15" t="s">
        <v>19</v>
      </c>
      <c r="E53" s="15" t="s">
        <v>111</v>
      </c>
      <c r="F53" s="17" t="s">
        <v>112</v>
      </c>
      <c r="G53" s="46" t="s">
        <v>28</v>
      </c>
      <c r="H53" s="19"/>
      <c r="I53" s="19"/>
      <c r="J53" s="19"/>
      <c r="K53" s="71"/>
      <c r="L53" s="71"/>
      <c r="M53" s="71"/>
      <c r="N53" s="71"/>
      <c r="O53" s="71"/>
      <c r="P53" s="71"/>
      <c r="Q53" s="71"/>
      <c r="R53" s="71">
        <f>30465-1</f>
        <v>30464</v>
      </c>
      <c r="S53" s="71"/>
      <c r="T53" s="67">
        <f>SUM(R53)</f>
        <v>30464</v>
      </c>
    </row>
    <row r="54" spans="1:20" s="21" customFormat="1" ht="15" hidden="1" customHeight="1" x14ac:dyDescent="0.3">
      <c r="A54" s="22" t="s">
        <v>109</v>
      </c>
      <c r="B54" s="17" t="s">
        <v>50</v>
      </c>
      <c r="C54" s="15" t="s">
        <v>110</v>
      </c>
      <c r="D54" s="15" t="s">
        <v>19</v>
      </c>
      <c r="E54" s="15" t="s">
        <v>111</v>
      </c>
      <c r="F54" s="17" t="s">
        <v>112</v>
      </c>
      <c r="G54" s="46" t="s">
        <v>28</v>
      </c>
      <c r="H54" s="19"/>
      <c r="I54" s="19"/>
      <c r="J54" s="19"/>
      <c r="K54" s="71"/>
      <c r="L54" s="71"/>
      <c r="M54" s="71"/>
      <c r="N54" s="71"/>
      <c r="O54" s="71"/>
      <c r="P54" s="71"/>
      <c r="Q54" s="71"/>
      <c r="R54" s="71">
        <v>1</v>
      </c>
      <c r="S54" s="71"/>
      <c r="T54" s="67">
        <f>SUM(R54)</f>
        <v>1</v>
      </c>
    </row>
    <row r="55" spans="1:20" s="10" customFormat="1" ht="15" hidden="1" customHeight="1" x14ac:dyDescent="0.3">
      <c r="A55" s="64" t="s">
        <v>38</v>
      </c>
      <c r="B55" s="17" t="s">
        <v>43</v>
      </c>
      <c r="C55" s="14" t="s">
        <v>39</v>
      </c>
      <c r="D55" s="14" t="s">
        <v>14</v>
      </c>
      <c r="E55" s="14" t="s">
        <v>15</v>
      </c>
      <c r="F55" s="65">
        <v>10.561</v>
      </c>
      <c r="G55" s="36"/>
      <c r="H55" s="58">
        <v>4929.4400000000005</v>
      </c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67">
        <f>SUM(H55:I55)</f>
        <v>4929.4400000000005</v>
      </c>
    </row>
    <row r="56" spans="1:20" s="10" customFormat="1" ht="15" hidden="1" customHeight="1" x14ac:dyDescent="0.3">
      <c r="A56" s="35"/>
      <c r="B56" s="44"/>
      <c r="C56" s="43"/>
      <c r="D56" s="43"/>
      <c r="E56" s="63"/>
      <c r="F56" s="36"/>
      <c r="G56" s="36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67"/>
    </row>
    <row r="57" spans="1:20" s="10" customFormat="1" ht="15" hidden="1" customHeight="1" x14ac:dyDescent="0.3">
      <c r="A57" s="22"/>
      <c r="B57" s="17"/>
      <c r="C57" s="31"/>
      <c r="D57" s="31"/>
      <c r="E57" s="33"/>
      <c r="F57" s="17"/>
      <c r="G57" s="17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67"/>
    </row>
    <row r="58" spans="1:20" s="10" customFormat="1" ht="15" customHeight="1" x14ac:dyDescent="0.3">
      <c r="A58" s="22" t="s">
        <v>0</v>
      </c>
      <c r="B58" s="22"/>
      <c r="C58" s="24"/>
      <c r="D58" s="24"/>
      <c r="E58" s="24"/>
      <c r="F58" s="24"/>
      <c r="G58" s="24"/>
      <c r="H58" s="40">
        <f>SUM(H55:H57)</f>
        <v>4929.4400000000005</v>
      </c>
      <c r="I58" s="40">
        <f>SUM(I31:I57)</f>
        <v>775363</v>
      </c>
      <c r="J58" s="40">
        <f>SUM(J35:J39)</f>
        <v>143653</v>
      </c>
      <c r="K58" s="40">
        <f>SUM(K22:K26)</f>
        <v>159249.18</v>
      </c>
      <c r="L58" s="40">
        <f>SUM(L22:L27)</f>
        <v>642871</v>
      </c>
      <c r="M58" s="40">
        <f>SUM(M43:M47)</f>
        <v>12777</v>
      </c>
      <c r="N58" s="40">
        <f>SUM(N7:N8)</f>
        <v>95000</v>
      </c>
      <c r="O58" s="40">
        <f>SUM(O29:O56)</f>
        <v>133000</v>
      </c>
      <c r="P58" s="40">
        <f>SUM(P7:P10)</f>
        <v>207410</v>
      </c>
      <c r="Q58" s="40">
        <f>SUM(Q22:Q24)</f>
        <v>-90132</v>
      </c>
      <c r="R58" s="40">
        <f>SUM(R52:R56)</f>
        <v>30465</v>
      </c>
      <c r="S58" s="40">
        <f>SUM(S30:S47)</f>
        <v>1065714</v>
      </c>
      <c r="T58" s="67"/>
    </row>
    <row r="59" spans="1:20" s="10" customFormat="1" ht="16.5" x14ac:dyDescent="0.3">
      <c r="A59" s="25"/>
      <c r="B59" s="25"/>
      <c r="C59" s="26"/>
      <c r="D59" s="26"/>
      <c r="E59" s="26"/>
      <c r="F59" s="26"/>
      <c r="G59" s="26"/>
      <c r="H59" s="27"/>
      <c r="I59" s="27"/>
      <c r="J59" s="27"/>
      <c r="K59" s="72"/>
      <c r="L59" s="72"/>
      <c r="M59" s="72"/>
      <c r="N59" s="72"/>
      <c r="O59" s="72"/>
      <c r="P59" s="72"/>
      <c r="Q59" s="72"/>
      <c r="R59" s="72"/>
      <c r="S59" s="72"/>
      <c r="T59" s="28"/>
    </row>
    <row r="60" spans="1:20" s="10" customFormat="1" ht="16.5" x14ac:dyDescent="0.3">
      <c r="A60" s="21" t="s">
        <v>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</row>
    <row r="61" spans="1:20" s="10" customFormat="1" ht="16.5" hidden="1" x14ac:dyDescent="0.3">
      <c r="A61" s="21" t="s">
        <v>44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</row>
    <row r="62" spans="1:20" s="10" customFormat="1" ht="16.5" hidden="1" x14ac:dyDescent="0.3">
      <c r="A62" s="25" t="s">
        <v>45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</row>
    <row r="63" spans="1:20" ht="15" hidden="1" x14ac:dyDescent="0.25">
      <c r="A63" s="21" t="s">
        <v>51</v>
      </c>
    </row>
    <row r="64" spans="1:20" ht="15" hidden="1" x14ac:dyDescent="0.25">
      <c r="A64" s="25" t="s">
        <v>52</v>
      </c>
    </row>
    <row r="65" spans="1:1" ht="15" hidden="1" x14ac:dyDescent="0.25">
      <c r="A65" s="21" t="s">
        <v>56</v>
      </c>
    </row>
    <row r="66" spans="1:1" ht="15" hidden="1" x14ac:dyDescent="0.25">
      <c r="A66" s="25" t="s">
        <v>57</v>
      </c>
    </row>
    <row r="67" spans="1:1" ht="15" hidden="1" x14ac:dyDescent="0.25">
      <c r="A67" s="21" t="s">
        <v>59</v>
      </c>
    </row>
    <row r="68" spans="1:1" ht="15" hidden="1" x14ac:dyDescent="0.25">
      <c r="A68" s="25" t="s">
        <v>60</v>
      </c>
    </row>
    <row r="69" spans="1:1" ht="15" hidden="1" x14ac:dyDescent="0.25">
      <c r="A69" s="21" t="s">
        <v>74</v>
      </c>
    </row>
    <row r="70" spans="1:1" ht="15" hidden="1" x14ac:dyDescent="0.25">
      <c r="A70" s="25" t="s">
        <v>75</v>
      </c>
    </row>
    <row r="71" spans="1:1" ht="15" hidden="1" x14ac:dyDescent="0.25">
      <c r="A71" s="21" t="s">
        <v>78</v>
      </c>
    </row>
    <row r="72" spans="1:1" ht="15" hidden="1" x14ac:dyDescent="0.25">
      <c r="A72" s="25" t="s">
        <v>77</v>
      </c>
    </row>
    <row r="73" spans="1:1" ht="15" hidden="1" x14ac:dyDescent="0.25">
      <c r="A73" s="21" t="s">
        <v>88</v>
      </c>
    </row>
    <row r="74" spans="1:1" ht="15" hidden="1" x14ac:dyDescent="0.25">
      <c r="A74" s="21" t="s">
        <v>87</v>
      </c>
    </row>
    <row r="75" spans="1:1" ht="15" hidden="1" x14ac:dyDescent="0.25">
      <c r="A75" s="21" t="s">
        <v>96</v>
      </c>
    </row>
    <row r="76" spans="1:1" ht="15" hidden="1" x14ac:dyDescent="0.25">
      <c r="A76" s="25" t="s">
        <v>95</v>
      </c>
    </row>
    <row r="77" spans="1:1" ht="15" hidden="1" x14ac:dyDescent="0.25">
      <c r="A77" s="21" t="s">
        <v>97</v>
      </c>
    </row>
    <row r="78" spans="1:1" ht="15" hidden="1" x14ac:dyDescent="0.25">
      <c r="A78" s="25" t="s">
        <v>98</v>
      </c>
    </row>
    <row r="79" spans="1:1" ht="15" hidden="1" x14ac:dyDescent="0.25">
      <c r="A79" s="21" t="s">
        <v>104</v>
      </c>
    </row>
    <row r="80" spans="1:1" ht="15" hidden="1" x14ac:dyDescent="0.25">
      <c r="A80" s="25" t="s">
        <v>105</v>
      </c>
    </row>
    <row r="81" spans="1:1" ht="15" hidden="1" x14ac:dyDescent="0.25">
      <c r="A81" s="21" t="s">
        <v>108</v>
      </c>
    </row>
    <row r="82" spans="1:1" ht="15" hidden="1" x14ac:dyDescent="0.25">
      <c r="A82" s="25" t="s">
        <v>107</v>
      </c>
    </row>
    <row r="83" spans="1:1" ht="15" x14ac:dyDescent="0.25">
      <c r="A83" s="21" t="s">
        <v>117</v>
      </c>
    </row>
    <row r="84" spans="1:1" ht="15" x14ac:dyDescent="0.25">
      <c r="A84" s="25" t="s">
        <v>116</v>
      </c>
    </row>
    <row r="86" spans="1:1" ht="15" x14ac:dyDescent="0.25">
      <c r="A86" s="59"/>
    </row>
    <row r="87" spans="1:1" ht="15" x14ac:dyDescent="0.25">
      <c r="A87" s="21" t="s">
        <v>34</v>
      </c>
    </row>
    <row r="88" spans="1:1" ht="15" x14ac:dyDescent="0.25">
      <c r="A88" s="60" t="s">
        <v>36</v>
      </c>
    </row>
    <row r="89" spans="1:1" ht="15" x14ac:dyDescent="0.25">
      <c r="A89" s="21" t="s">
        <v>35</v>
      </c>
    </row>
    <row r="90" spans="1:1" ht="15" x14ac:dyDescent="0.25">
      <c r="A90" s="61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2019-01-09T16:51:38Z</cp:lastPrinted>
  <dcterms:created xsi:type="dcterms:W3CDTF">2000-04-13T13:33:42Z</dcterms:created>
  <dcterms:modified xsi:type="dcterms:W3CDTF">2023-12-14T16:48:58Z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