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4/"/>
    </mc:Choice>
  </mc:AlternateContent>
  <xr:revisionPtr revIDLastSave="0" documentId="8_{8C51CDD6-CB1A-451F-8AC5-481A4BCAB18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NEW BEDFORD" sheetId="2" r:id="rId1"/>
  </sheets>
  <definedNames>
    <definedName name="_xlnm.Print_Area" localSheetId="0">'NEW BEDFORD'!$A$1:$H$70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68" i="2" l="1"/>
  <c r="AC27" i="2"/>
  <c r="AC64" i="2"/>
  <c r="AC63" i="2"/>
  <c r="AA68" i="2"/>
  <c r="Z68" i="2"/>
  <c r="AC62" i="2"/>
  <c r="AC61" i="2"/>
  <c r="Y68" i="2"/>
  <c r="X68" i="2" l="1"/>
  <c r="AC26" i="2"/>
  <c r="AD27" i="2" s="1"/>
  <c r="W68" i="2"/>
  <c r="AC60" i="2"/>
  <c r="AC59" i="2"/>
  <c r="V68" i="2"/>
  <c r="AC58" i="2"/>
  <c r="AC57" i="2"/>
  <c r="U68" i="2"/>
  <c r="AC56" i="2"/>
  <c r="T68" i="2"/>
  <c r="S39" i="2" l="1"/>
  <c r="AC39" i="2" s="1"/>
  <c r="S37" i="2"/>
  <c r="AC37" i="2" s="1"/>
  <c r="AC38" i="2"/>
  <c r="AC40" i="2"/>
  <c r="AC54" i="2"/>
  <c r="R53" i="2"/>
  <c r="AC53" i="2" s="1"/>
  <c r="Q68" i="2"/>
  <c r="AC9" i="2"/>
  <c r="P68" i="2"/>
  <c r="AC34" i="2"/>
  <c r="O33" i="2"/>
  <c r="AC33" i="2" s="1"/>
  <c r="AC8" i="2"/>
  <c r="N68" i="2"/>
  <c r="M68" i="2"/>
  <c r="AC44" i="2"/>
  <c r="L68" i="2"/>
  <c r="AC24" i="2"/>
  <c r="K23" i="2"/>
  <c r="AC23" i="2" s="1"/>
  <c r="J35" i="2"/>
  <c r="AC35" i="2" s="1"/>
  <c r="AC36" i="2"/>
  <c r="AC32" i="2"/>
  <c r="I31" i="2"/>
  <c r="AC31" i="2" s="1"/>
  <c r="H68" i="2"/>
  <c r="AC55" i="2"/>
  <c r="S68" i="2" l="1"/>
  <c r="R68" i="2"/>
  <c r="O68" i="2"/>
  <c r="K68" i="2"/>
  <c r="J68" i="2"/>
  <c r="I68" i="2"/>
</calcChain>
</file>

<file path=xl/sharedStrings.xml><?xml version="1.0" encoding="utf-8"?>
<sst xmlns="http://schemas.openxmlformats.org/spreadsheetml/2006/main" count="267" uniqueCount="170">
  <si>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</si>
  <si>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</si>
  <si>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</si>
  <si>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</si>
  <si>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</si>
  <si>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</si>
  <si>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</si>
  <si>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</si>
  <si>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</si>
  <si>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</si>
  <si>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</si>
  <si>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</si>
  <si>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GREATER NEW BEDFORD</t>
  </si>
  <si>
    <t>N/A</t>
  </si>
  <si>
    <t>4400-3067</t>
  </si>
  <si>
    <t>K103</t>
  </si>
  <si>
    <t>JULY 1, 2022-JUNE 30, 2023</t>
  </si>
  <si>
    <t>7003-1631</t>
  </si>
  <si>
    <t>7003-1630</t>
  </si>
  <si>
    <t>7002-6626</t>
  </si>
  <si>
    <t>K264</t>
  </si>
  <si>
    <t>7003-1778</t>
  </si>
  <si>
    <t>K284</t>
  </si>
  <si>
    <t>FAIN #</t>
  </si>
  <si>
    <t>CT EOL 23CCNBEDTRADE</t>
  </si>
  <si>
    <t>TA38685-22-55-A-25</t>
  </si>
  <si>
    <t>AA-38535-22-55-A-25</t>
  </si>
  <si>
    <t>DV35786-21-55-5-25</t>
  </si>
  <si>
    <t>ES38736-22-55-A-25</t>
  </si>
  <si>
    <t>TRADE (SERVICE DATE: 10/1/2021-9/30/2024)</t>
  </si>
  <si>
    <t>FTRADE 2022</t>
  </si>
  <si>
    <t>7003-1010</t>
  </si>
  <si>
    <t>K102</t>
  </si>
  <si>
    <t>JULY 1, 2023 - SEPTEMBER 30, 2024</t>
  </si>
  <si>
    <t>VENDOR CODE</t>
  </si>
  <si>
    <t>UEI #</t>
  </si>
  <si>
    <t>VC6000182690</t>
  </si>
  <si>
    <t>VFMUHSGLELB7</t>
  </si>
  <si>
    <t>WPP SNAP EXPANSION</t>
  </si>
  <si>
    <t>FY20233067</t>
  </si>
  <si>
    <t>INITIAL AWARD FY24</t>
  </si>
  <si>
    <t>BUDGET #1 FY24</t>
  </si>
  <si>
    <t>CT EOL 24CCNBEDWP</t>
  </si>
  <si>
    <t>JULY 1, 2023-SEPT. 30, 2023</t>
  </si>
  <si>
    <t>INITIAL AWARD FY24 MAY 31, 2023</t>
  </si>
  <si>
    <t>TO ADD WPP SNAP EXPANSION FUNDS</t>
  </si>
  <si>
    <t>CT EOL 24CCNBEDWIA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</si>
  <si>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</si>
  <si>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</si>
  <si>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</si>
  <si>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</si>
  <si>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</si>
  <si>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</si>
  <si>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DISLOCATED WORKER</t>
  </si>
  <si>
    <t>FWIADWK24A</t>
  </si>
  <si>
    <t>BUDGET #2 FY24</t>
  </si>
  <si>
    <t>BUDGET #2 FY24 AUGUST 2, 2023</t>
  </si>
  <si>
    <t>TO ADD FY24 DISLOCATED WORKER FUNDS</t>
  </si>
  <si>
    <t>CT EOL 24CCNBEDNEGREA</t>
  </si>
  <si>
    <t>BUDGET #3 FY24 AUGUST 8, 2023</t>
  </si>
  <si>
    <t>TO ADD FY24 RESEA FUNDS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</si>
  <si>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</si>
  <si>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</si>
  <si>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</si>
  <si>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</si>
  <si>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</si>
  <si>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</si>
  <si>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</t>
  </si>
  <si>
    <t>BUDGET #4 FY24</t>
  </si>
  <si>
    <t>DW36735-21-60-A-25</t>
  </si>
  <si>
    <r>
      <t>OPOID</t>
    </r>
    <r>
      <rPr>
        <b/>
        <sz val="11"/>
        <color rgb="FFFF0000"/>
        <rFont val="Book Antiqua"/>
        <family val="1"/>
      </rPr>
      <t xml:space="preserve"> (SERVICED DATE: JULY 1, 2021- JUNE 30, 2024)</t>
    </r>
  </si>
  <si>
    <t>FEMOPIO21B</t>
  </si>
  <si>
    <t>7003-1777</t>
  </si>
  <si>
    <t>5884</t>
  </si>
  <si>
    <t>BUDGET #4 FY24 AUGUST 24, 2023</t>
  </si>
  <si>
    <t>TO ADD NEG FUNDS</t>
  </si>
  <si>
    <t>BUDGET #5 FY24</t>
  </si>
  <si>
    <t>TO ADD FY24 VETS FUNDS</t>
  </si>
  <si>
    <t>BUDGET #5 FY24 AUGUST 31, 2023</t>
  </si>
  <si>
    <t>CT EOL 24CCNBEDVETSUI</t>
  </si>
  <si>
    <t>DVOP</t>
  </si>
  <si>
    <t>JULY 1,2023-JUNE 30, 2024</t>
  </si>
  <si>
    <t>FVETS2023</t>
  </si>
  <si>
    <t>7002-6628</t>
  </si>
  <si>
    <t>K109</t>
  </si>
  <si>
    <t>BUDGET #6 FY24</t>
  </si>
  <si>
    <t>CT EOL 24CCNBEDSOSWTF</t>
  </si>
  <si>
    <t>TO ADD WTF FUNDS</t>
  </si>
  <si>
    <t>BUDGET #6 FY24 SEPTEMBER 12, 2023</t>
  </si>
  <si>
    <t>WORKFORCE TRAINING FUND</t>
  </si>
  <si>
    <t>WTRUSTF24</t>
  </si>
  <si>
    <t>7003-0135</t>
  </si>
  <si>
    <t>ADULT</t>
  </si>
  <si>
    <t>FWIAADT24A</t>
  </si>
  <si>
    <t>BUDGET #7 FY24</t>
  </si>
  <si>
    <t>TO ADD FY24 ADULT FUNDS</t>
  </si>
  <si>
    <t>BUDGET #7 FY24 SEPTEMBER 26, 2023</t>
  </si>
  <si>
    <t>BUDGET #8 FY24 SEPTEMBER 27, 2023</t>
  </si>
  <si>
    <t>TO ADD FY24 SOS FUNDS</t>
  </si>
  <si>
    <t>BUDGET #8 FY24</t>
  </si>
  <si>
    <t>STATE ONE STOP</t>
  </si>
  <si>
    <t>STOSCC2024</t>
  </si>
  <si>
    <t>7003-0803</t>
  </si>
  <si>
    <t>BUDGET #9 FY24</t>
  </si>
  <si>
    <t>BUDGET #9 FY24 OCTOBER 6, 2023</t>
  </si>
  <si>
    <t>TO REVISE RESEA CONTRACT AMOUNT (per BG request)</t>
  </si>
  <si>
    <t>BUDGET #10 FY24</t>
  </si>
  <si>
    <t>TO ADD WP FUNDS</t>
  </si>
  <si>
    <t>BUDGET #10 FY24 DEC 1, 2023</t>
  </si>
  <si>
    <t>WP 10%</t>
  </si>
  <si>
    <t>FES2024</t>
  </si>
  <si>
    <t>K107</t>
  </si>
  <si>
    <t>17.207</t>
  </si>
  <si>
    <t>BUDGET #11 FY24</t>
  </si>
  <si>
    <t>FWIAADT24B</t>
  </si>
  <si>
    <t>FWIADWK24B</t>
  </si>
  <si>
    <t>TO ADD WIOA FUNDS</t>
  </si>
  <si>
    <t>BUDGET #11 FY24 DEC 7, 2023</t>
  </si>
  <si>
    <t>BUDGET #12 FY24</t>
  </si>
  <si>
    <t>MRC</t>
  </si>
  <si>
    <t>F100VR0023</t>
  </si>
  <si>
    <t>4120-0020</t>
  </si>
  <si>
    <t>K133</t>
  </si>
  <si>
    <t>TO ADD PARTNER FUNDS</t>
  </si>
  <si>
    <t>BUDGET #12 FY24  JANUARY 24, 2024</t>
  </si>
  <si>
    <t>BUDGET #13 FY24</t>
  </si>
  <si>
    <t>DTA WPP  (JULY 1, 2023-JAN. 1, 2024)-settlement</t>
  </si>
  <si>
    <t>SPSS2024</t>
  </si>
  <si>
    <t>4400-1979</t>
  </si>
  <si>
    <t>K227</t>
  </si>
  <si>
    <t>DTA WPP  (JAN. 2, 2024-JUNE 30, 2024)</t>
  </si>
  <si>
    <t>TO ADD DTA WPP FUNDS</t>
  </si>
  <si>
    <t>BUDGET #13 FY24  FEB. 27, 2024</t>
  </si>
  <si>
    <t>BUDGET #14 FY24</t>
  </si>
  <si>
    <t>TO ADD RESEA FUNDS</t>
  </si>
  <si>
    <t>BUDGET #14 FY24  FEB. 29, 2024</t>
  </si>
  <si>
    <t>BUDGET #15 FY24</t>
  </si>
  <si>
    <t xml:space="preserve">DOE-WDB Support  </t>
  </si>
  <si>
    <t>DOE2024</t>
  </si>
  <si>
    <t>7035-0002</t>
  </si>
  <si>
    <t>K228</t>
  </si>
  <si>
    <t xml:space="preserve">DOE INFRASTRUCTURE </t>
  </si>
  <si>
    <t>FV002A2322</t>
  </si>
  <si>
    <t>7038-0107</t>
  </si>
  <si>
    <t>K123</t>
  </si>
  <si>
    <t>BUDGET #15 FY24  MARCH 4, 2024</t>
  </si>
  <si>
    <t>BUDGET #16 FY24</t>
  </si>
  <si>
    <t>TO ADD ADDITIONAL NEG FUNDS</t>
  </si>
  <si>
    <t>BUDGET #16 FY24  MARCH 6, 2024</t>
  </si>
  <si>
    <t>FEMOPIO21C</t>
  </si>
  <si>
    <t>BUDGET #17 FY24</t>
  </si>
  <si>
    <t>MA COMMISION FOR THE BLIND</t>
  </si>
  <si>
    <t> FH126A23VR</t>
  </si>
  <si>
    <t>4110-3021</t>
  </si>
  <si>
    <t>K222</t>
  </si>
  <si>
    <t>BUDGET #17 FY24  MARCH 13, 2024</t>
  </si>
  <si>
    <t xml:space="preserve">CENTER FOR WORKFORCE INCLUSION </t>
  </si>
  <si>
    <t>BUDGET #18 FY24</t>
  </si>
  <si>
    <t>DCSSCSEP24</t>
  </si>
  <si>
    <t>7003-0006</t>
  </si>
  <si>
    <t>K246</t>
  </si>
  <si>
    <t>BUDGET #18 FY24  MAY 6, 2024</t>
  </si>
  <si>
    <t>WPP SNAP EXPANSION (settlement amount)</t>
  </si>
  <si>
    <t>OCTOBER 1, 2023-FEBRUARY 16, 2024</t>
  </si>
  <si>
    <t>FEBRUARY 17, 2024-JUNE 30, 2024</t>
  </si>
  <si>
    <t>BUDGET #19 FY24  MAY 23, 2024</t>
  </si>
  <si>
    <t>BUDGET #19 FY24</t>
  </si>
  <si>
    <t>BUDGET #20 FY24</t>
  </si>
  <si>
    <t>BUDGET #20 FY24  JUNE 4, 2024</t>
  </si>
  <si>
    <t>TO DECREASE OPOID GRANT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</si>
</sst>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0"/>
      <name val="Arial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rgb="FF2E2E2A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37" fontId="11" fillId="0" borderId="0"/>
  </cellStyleXfs>
  <cellXfs count="10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center"/>
    </xf>
    <xf numFmtId="0" fontId="8" fillId="0" borderId="1" xfId="0" applyFont="1" applyBorder="1"/>
    <xf numFmtId="0" fontId="8" fillId="0" borderId="2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2" xfId="0" applyFont="1" applyBorder="1" applyAlignment="1">
      <alignment wrapText="1"/>
    </xf>
    <xf numFmtId="0" fontId="14" fillId="0" borderId="1" xfId="0" applyFont="1" applyBorder="1" applyAlignment="1">
      <alignment horizontal="center"/>
    </xf>
    <xf numFmtId="0" fontId="14" fillId="0" borderId="1" xfId="0" quotePrefix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4" fillId="0" borderId="0" xfId="0" applyFont="1"/>
    <xf numFmtId="44" fontId="8" fillId="0" borderId="4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9" fillId="0" borderId="1" xfId="0" applyFont="1" applyBorder="1" applyAlignment="1">
      <alignment wrapText="1"/>
    </xf>
    <xf numFmtId="37" fontId="8" fillId="0" borderId="1" xfId="3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8" fillId="2" borderId="6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8" fillId="0" borderId="1" xfId="1" applyFont="1" applyBorder="1" applyAlignment="1">
      <alignment horizontal="center"/>
    </xf>
    <xf numFmtId="0" fontId="15" fillId="0" borderId="0" xfId="0" applyFont="1"/>
    <xf numFmtId="0" fontId="19" fillId="0" borderId="0" xfId="0" applyFont="1"/>
    <xf numFmtId="0" fontId="7" fillId="0" borderId="5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5" fillId="0" borderId="1" xfId="0" applyFont="1" applyBorder="1"/>
    <xf numFmtId="44" fontId="7" fillId="0" borderId="0" xfId="0" applyNumberFormat="1" applyFont="1"/>
    <xf numFmtId="44" fontId="8" fillId="0" borderId="1" xfId="1" applyFont="1" applyBorder="1"/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23" fillId="0" borderId="7" xfId="0" applyFont="1" applyBorder="1" applyAlignment="1">
      <alignment horizontal="center" wrapText="1"/>
    </xf>
    <xf numFmtId="44" fontId="8" fillId="0" borderId="1" xfId="1" applyFont="1" applyBorder="1" applyAlignment="1">
      <alignment horizontal="center" wrapText="1"/>
    </xf>
    <xf numFmtId="44" fontId="8" fillId="0" borderId="0" xfId="1" applyFont="1" applyFill="1" applyBorder="1" applyAlignment="1">
      <alignment horizontal="center"/>
    </xf>
    <xf numFmtId="0" fontId="8" fillId="0" borderId="1" xfId="0" quotePrefix="1" applyFont="1" applyBorder="1" applyAlignment="1">
      <alignment horizontal="center" wrapText="1"/>
    </xf>
    <xf numFmtId="0" fontId="24" fillId="0" borderId="7" xfId="0" applyFont="1" applyBorder="1" applyAlignment="1">
      <alignment horizontal="center" wrapText="1"/>
    </xf>
    <xf numFmtId="0" fontId="15" fillId="0" borderId="3" xfId="0" applyFont="1" applyBorder="1"/>
    <xf numFmtId="0" fontId="15" fillId="0" borderId="8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0" xfId="0" applyFont="1" applyBorder="1" applyAlignment="1">
      <alignment horizontal="center" wrapText="1"/>
    </xf>
    <xf numFmtId="0" fontId="15" fillId="0" borderId="11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 vertical="center"/>
    </xf>
    <xf numFmtId="0" fontId="15" fillId="3" borderId="1" xfId="0" applyFont="1" applyFill="1" applyBorder="1"/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1" xfId="0" quotePrefix="1" applyFont="1" applyFill="1" applyBorder="1" applyAlignment="1">
      <alignment horizontal="left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wrapText="1"/>
    </xf>
    <xf numFmtId="0" fontId="8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wrapText="1"/>
    </xf>
    <xf numFmtId="164" fontId="8" fillId="0" borderId="1" xfId="0" applyNumberFormat="1" applyFont="1" applyFill="1" applyBorder="1" applyAlignment="1">
      <alignment horizontal="center"/>
    </xf>
    <xf numFmtId="0" fontId="23" fillId="0" borderId="7" xfId="0" applyFont="1" applyFill="1" applyBorder="1" applyAlignment="1">
      <alignment horizontal="center" wrapText="1"/>
    </xf>
    <xf numFmtId="7" fontId="8" fillId="0" borderId="1" xfId="0" applyNumberFormat="1" applyFont="1" applyFill="1" applyBorder="1" applyAlignment="1">
      <alignment horizontal="center"/>
    </xf>
    <xf numFmtId="7" fontId="8" fillId="0" borderId="1" xfId="1" applyNumberFormat="1" applyFont="1" applyFill="1" applyBorder="1"/>
    <xf numFmtId="0" fontId="7" fillId="0" borderId="0" xfId="0" applyFont="1" applyFill="1"/>
    <xf numFmtId="7" fontId="7" fillId="0" borderId="0" xfId="0" applyNumberFormat="1" applyFont="1" applyFill="1"/>
    <xf numFmtId="44" fontId="8" fillId="0" borderId="1" xfId="1" applyNumberFormat="1" applyFont="1" applyFill="1" applyBorder="1"/>
  </cellXfs>
  <cellStyles count="4">
    <cellStyle name="Currency" xfId="1" builtinId="4"/>
    <cellStyle name="Currency 2" xfId="2" xr:uid="{00000000-0005-0000-0000-000001000000}"/>
    <cellStyle name="Normal" xfId="0" builtinId="0"/>
    <cellStyle name="Normal_DRAFT Options  FY 13 State One Stop Allocations 7 10 12 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3"/>
  <sheetViews>
    <sheetView tabSelected="1" zoomScale="120" zoomScaleNormal="120" workbookViewId="0">
      <selection activeCell="B111" sqref="B111"/>
    </sheetView>
  </sheetViews>
  <sheetFormatPr defaultColWidth="9.1796875" defaultRowHeight="12" x14ac:dyDescent="0.3"/>
  <cols>
    <col min="1" max="1" width="57.5429687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8.26953125" style="2" customWidth="1"/>
    <col min="7" max="7" width="25.08984375" style="2" customWidth="1"/>
    <col min="8" max="8" width="14" style="2" hidden="1" customWidth="1"/>
    <col min="9" max="9" width="12.90625" style="2" hidden="1" customWidth="1"/>
    <col min="10" max="18" width="13.08984375" style="2" hidden="1" customWidth="1"/>
    <col min="19" max="22" width="17" style="2" hidden="1" customWidth="1"/>
    <col min="23" max="23" width="3.453125" style="2" hidden="1" customWidth="1"/>
    <col min="24" max="24" width="17" style="2" hidden="1" customWidth="1"/>
    <col min="25" max="25" width="14.54296875" style="2" hidden="1" customWidth="1"/>
    <col min="26" max="27" width="14.453125" style="2" hidden="1" customWidth="1"/>
    <col min="28" max="28" width="14.453125" style="2" customWidth="1"/>
    <col min="29" max="29" width="12.81640625" style="3" hidden="1" customWidth="1"/>
    <col min="30" max="30" width="16.90625" style="3" hidden="1" customWidth="1"/>
    <col min="31" max="31" width="10.453125" style="3" bestFit="1" customWidth="1"/>
    <col min="32" max="16384" width="9.1796875" style="3"/>
  </cols>
  <sheetData>
    <row r="1" spans="1:30" ht="20.5" x14ac:dyDescent="0.45">
      <c r="A1" s="3" t="s">
        <v>11</v>
      </c>
      <c r="B1" s="90" t="s">
        <v>10</v>
      </c>
      <c r="C1" s="91"/>
      <c r="D1" s="91"/>
      <c r="E1" s="91"/>
      <c r="F1" s="91"/>
      <c r="G1" s="91"/>
      <c r="H1" s="91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</row>
    <row r="2" spans="1:30" ht="20.5" x14ac:dyDescent="0.45">
      <c r="B2" s="6"/>
      <c r="C2" s="6"/>
      <c r="D2" s="6"/>
      <c r="E2" s="7"/>
      <c r="F2" s="7"/>
      <c r="G2" s="7"/>
    </row>
    <row r="3" spans="1:30" ht="20.5" x14ac:dyDescent="0.45">
      <c r="A3" s="4" t="s">
        <v>12</v>
      </c>
      <c r="B3" s="6" t="s">
        <v>7</v>
      </c>
      <c r="C3" s="1"/>
    </row>
    <row r="4" spans="1:30" ht="21" thickBot="1" x14ac:dyDescent="0.5">
      <c r="A4" s="4"/>
      <c r="B4" s="5"/>
      <c r="C4" s="1"/>
    </row>
    <row r="5" spans="1:30" s="10" customFormat="1" ht="42.5" customHeight="1" thickBot="1" x14ac:dyDescent="0.4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48" t="s">
        <v>23</v>
      </c>
      <c r="H5" s="9" t="s">
        <v>40</v>
      </c>
      <c r="I5" s="48" t="s">
        <v>41</v>
      </c>
      <c r="J5" s="48" t="s">
        <v>55</v>
      </c>
      <c r="K5" s="48" t="s">
        <v>67</v>
      </c>
      <c r="L5" s="48" t="s">
        <v>68</v>
      </c>
      <c r="M5" s="48" t="s">
        <v>76</v>
      </c>
      <c r="N5" s="48" t="s">
        <v>85</v>
      </c>
      <c r="O5" s="48" t="s">
        <v>94</v>
      </c>
      <c r="P5" s="48" t="s">
        <v>99</v>
      </c>
      <c r="Q5" s="48" t="s">
        <v>103</v>
      </c>
      <c r="R5" s="48" t="s">
        <v>106</v>
      </c>
      <c r="S5" s="48" t="s">
        <v>113</v>
      </c>
      <c r="T5" s="48" t="s">
        <v>118</v>
      </c>
      <c r="U5" s="48" t="s">
        <v>125</v>
      </c>
      <c r="V5" s="48" t="s">
        <v>133</v>
      </c>
      <c r="W5" s="48" t="s">
        <v>136</v>
      </c>
      <c r="X5" s="48" t="s">
        <v>146</v>
      </c>
      <c r="Y5" s="48" t="s">
        <v>150</v>
      </c>
      <c r="Z5" s="48" t="s">
        <v>157</v>
      </c>
      <c r="AA5" s="48" t="s">
        <v>166</v>
      </c>
      <c r="AB5" s="48" t="s">
        <v>167</v>
      </c>
      <c r="AC5" s="30" t="s">
        <v>6</v>
      </c>
    </row>
    <row r="6" spans="1:30" s="10" customFormat="1" ht="15" hidden="1" customHeight="1" x14ac:dyDescent="0.35">
      <c r="A6" s="9" t="s">
        <v>8</v>
      </c>
      <c r="B6" s="11"/>
      <c r="C6" s="12"/>
      <c r="D6" s="12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6"/>
    </row>
    <row r="7" spans="1:30" s="10" customFormat="1" ht="15" hidden="1" customHeight="1" x14ac:dyDescent="0.35">
      <c r="A7" s="15" t="s">
        <v>86</v>
      </c>
      <c r="B7" s="11"/>
      <c r="C7" s="12"/>
      <c r="D7" s="12"/>
      <c r="E7" s="13"/>
      <c r="F7" s="14"/>
      <c r="G7" s="14"/>
      <c r="H7" s="15"/>
      <c r="I7" s="15"/>
      <c r="J7" s="15"/>
      <c r="K7" s="15"/>
      <c r="L7" s="15"/>
      <c r="M7" s="15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65"/>
    </row>
    <row r="8" spans="1:30" s="10" customFormat="1" ht="15" hidden="1" customHeight="1" x14ac:dyDescent="0.35">
      <c r="A8" s="53" t="s">
        <v>89</v>
      </c>
      <c r="B8" s="17" t="s">
        <v>48</v>
      </c>
      <c r="C8" s="39" t="s">
        <v>90</v>
      </c>
      <c r="D8" s="54" t="s">
        <v>91</v>
      </c>
      <c r="E8" s="55" t="s">
        <v>20</v>
      </c>
      <c r="F8" s="15" t="s">
        <v>13</v>
      </c>
      <c r="G8" s="15"/>
      <c r="H8" s="19"/>
      <c r="I8" s="19"/>
      <c r="J8" s="19"/>
      <c r="K8" s="19"/>
      <c r="L8" s="19"/>
      <c r="M8" s="19"/>
      <c r="N8" s="69">
        <v>95000</v>
      </c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5">
        <f>SUM(N8)</f>
        <v>95000</v>
      </c>
    </row>
    <row r="9" spans="1:30" s="10" customFormat="1" ht="15" hidden="1" customHeight="1" thickBot="1" x14ac:dyDescent="0.4">
      <c r="A9" s="34" t="s">
        <v>100</v>
      </c>
      <c r="B9" s="66" t="s">
        <v>48</v>
      </c>
      <c r="C9" s="56" t="s">
        <v>101</v>
      </c>
      <c r="D9" s="54" t="s">
        <v>102</v>
      </c>
      <c r="E9" s="54" t="s">
        <v>22</v>
      </c>
      <c r="F9" s="17" t="s">
        <v>13</v>
      </c>
      <c r="G9" s="17"/>
      <c r="H9" s="19"/>
      <c r="I9" s="19"/>
      <c r="J9" s="19"/>
      <c r="K9" s="19"/>
      <c r="L9" s="19"/>
      <c r="M9" s="19"/>
      <c r="N9" s="69"/>
      <c r="O9" s="69"/>
      <c r="P9" s="69">
        <v>207410</v>
      </c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5">
        <f>SUM(P9)</f>
        <v>207410</v>
      </c>
      <c r="AD9" s="64"/>
    </row>
    <row r="10" spans="1:30" s="10" customFormat="1" ht="15" hidden="1" customHeight="1" thickTop="1" x14ac:dyDescent="0.35">
      <c r="A10" s="34"/>
      <c r="B10" s="17"/>
      <c r="C10" s="15"/>
      <c r="D10" s="15"/>
      <c r="E10" s="15"/>
      <c r="F10" s="17"/>
      <c r="G10" s="17"/>
      <c r="H10" s="18"/>
      <c r="I10" s="18"/>
      <c r="J10" s="18"/>
      <c r="K10" s="18"/>
      <c r="L10" s="18"/>
      <c r="M10" s="1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65"/>
    </row>
    <row r="11" spans="1:30" s="21" customFormat="1" ht="15" hidden="1" customHeight="1" x14ac:dyDescent="0.35">
      <c r="A11" s="9" t="s">
        <v>8</v>
      </c>
      <c r="B11" s="11"/>
      <c r="C11" s="14"/>
      <c r="D11" s="14"/>
      <c r="E11" s="11"/>
      <c r="F11" s="11"/>
      <c r="G11" s="11"/>
      <c r="H11" s="18"/>
      <c r="I11" s="18"/>
      <c r="J11" s="18"/>
      <c r="K11" s="18"/>
      <c r="L11" s="18"/>
      <c r="M11" s="1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65"/>
    </row>
    <row r="12" spans="1:30" s="10" customFormat="1" ht="15" hidden="1" customHeight="1" x14ac:dyDescent="0.35">
      <c r="A12" s="15" t="s">
        <v>24</v>
      </c>
      <c r="B12" s="11"/>
      <c r="C12" s="14"/>
      <c r="D12" s="14"/>
      <c r="E12" s="11"/>
      <c r="F12" s="11"/>
      <c r="G12" s="11"/>
      <c r="H12" s="18"/>
      <c r="I12" s="18"/>
      <c r="J12" s="18"/>
      <c r="K12" s="18"/>
      <c r="L12" s="18"/>
      <c r="M12" s="1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65"/>
    </row>
    <row r="13" spans="1:30" s="21" customFormat="1" ht="15" hidden="1" customHeight="1" x14ac:dyDescent="0.35">
      <c r="A13" s="32" t="s">
        <v>29</v>
      </c>
      <c r="B13" s="17" t="s">
        <v>16</v>
      </c>
      <c r="C13" s="45" t="s">
        <v>30</v>
      </c>
      <c r="D13" s="43" t="s">
        <v>31</v>
      </c>
      <c r="E13" s="43" t="s">
        <v>32</v>
      </c>
      <c r="F13" s="15">
        <v>17.245000000000001</v>
      </c>
      <c r="G13" s="46" t="s">
        <v>25</v>
      </c>
      <c r="H13" s="18"/>
      <c r="I13" s="18"/>
      <c r="J13" s="18"/>
      <c r="K13" s="18"/>
      <c r="L13" s="18"/>
      <c r="M13" s="1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65"/>
    </row>
    <row r="14" spans="1:30" s="21" customFormat="1" ht="15" hidden="1" customHeight="1" x14ac:dyDescent="0.35">
      <c r="A14" s="32" t="s">
        <v>29</v>
      </c>
      <c r="B14" s="17" t="s">
        <v>33</v>
      </c>
      <c r="C14" s="45" t="s">
        <v>30</v>
      </c>
      <c r="D14" s="43" t="s">
        <v>31</v>
      </c>
      <c r="E14" s="43" t="s">
        <v>32</v>
      </c>
      <c r="F14" s="15">
        <v>17.245000000000001</v>
      </c>
      <c r="G14" s="46" t="s">
        <v>25</v>
      </c>
      <c r="H14" s="18"/>
      <c r="I14" s="18"/>
      <c r="J14" s="18"/>
      <c r="K14" s="18"/>
      <c r="L14" s="18"/>
      <c r="M14" s="1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65"/>
    </row>
    <row r="15" spans="1:30" s="10" customFormat="1" ht="15" hidden="1" customHeight="1" x14ac:dyDescent="0.35">
      <c r="A15" s="32"/>
      <c r="B15" s="17"/>
      <c r="C15" s="15"/>
      <c r="D15" s="15"/>
      <c r="E15" s="15"/>
      <c r="F15" s="15"/>
      <c r="G15" s="15"/>
      <c r="H15" s="18"/>
      <c r="I15" s="18"/>
      <c r="J15" s="18"/>
      <c r="K15" s="18"/>
      <c r="L15" s="18"/>
      <c r="M15" s="1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65"/>
    </row>
    <row r="16" spans="1:30" s="10" customFormat="1" ht="15" hidden="1" customHeight="1" x14ac:dyDescent="0.35">
      <c r="A16" s="37"/>
      <c r="B16" s="38"/>
      <c r="C16" s="15"/>
      <c r="D16" s="15"/>
      <c r="E16" s="15"/>
      <c r="F16" s="15"/>
      <c r="G16" s="15"/>
      <c r="H16" s="18"/>
      <c r="I16" s="18"/>
      <c r="J16" s="18"/>
      <c r="K16" s="18"/>
      <c r="L16" s="18"/>
      <c r="M16" s="1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65"/>
    </row>
    <row r="17" spans="1:30" s="10" customFormat="1" ht="15" hidden="1" customHeight="1" x14ac:dyDescent="0.35">
      <c r="A17" s="37"/>
      <c r="B17" s="17"/>
      <c r="C17" s="15"/>
      <c r="D17" s="15"/>
      <c r="E17" s="15"/>
      <c r="F17" s="15"/>
      <c r="G17" s="15"/>
      <c r="H17" s="18"/>
      <c r="I17" s="18"/>
      <c r="J17" s="18"/>
      <c r="K17" s="18"/>
      <c r="L17" s="18"/>
      <c r="M17" s="1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65"/>
    </row>
    <row r="18" spans="1:30" s="10" customFormat="1" ht="15" customHeight="1" x14ac:dyDescent="0.35">
      <c r="A18" s="37"/>
      <c r="B18" s="17"/>
      <c r="C18" s="15"/>
      <c r="D18" s="15"/>
      <c r="E18" s="15"/>
      <c r="F18" s="15"/>
      <c r="G18" s="15"/>
      <c r="H18" s="18"/>
      <c r="I18" s="18"/>
      <c r="J18" s="18"/>
      <c r="K18" s="18"/>
      <c r="L18" s="18"/>
      <c r="M18" s="1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65"/>
    </row>
    <row r="19" spans="1:30" s="10" customFormat="1" ht="15" customHeight="1" x14ac:dyDescent="0.35">
      <c r="A19" s="32"/>
      <c r="B19" s="17"/>
      <c r="C19" s="31"/>
      <c r="D19" s="31"/>
      <c r="E19" s="33"/>
      <c r="F19" s="15"/>
      <c r="G19" s="15"/>
      <c r="H19" s="18"/>
      <c r="I19" s="18"/>
      <c r="J19" s="18"/>
      <c r="K19" s="18"/>
      <c r="L19" s="18"/>
      <c r="M19" s="1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65"/>
    </row>
    <row r="20" spans="1:30" s="10" customFormat="1" ht="15" customHeight="1" x14ac:dyDescent="0.35">
      <c r="A20" s="32"/>
      <c r="B20" s="17"/>
      <c r="C20" s="31"/>
      <c r="D20" s="31"/>
      <c r="E20" s="33"/>
      <c r="F20" s="15"/>
      <c r="G20" s="15"/>
      <c r="H20" s="18"/>
      <c r="I20" s="18"/>
      <c r="J20" s="18"/>
      <c r="K20" s="18"/>
      <c r="L20" s="18"/>
      <c r="M20" s="18"/>
      <c r="N20" s="58"/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65"/>
    </row>
    <row r="21" spans="1:30" s="10" customFormat="1" ht="15" customHeight="1" x14ac:dyDescent="0.35">
      <c r="A21" s="9" t="s">
        <v>8</v>
      </c>
      <c r="B21" s="11"/>
      <c r="C21" s="31"/>
      <c r="D21" s="31"/>
      <c r="E21" s="33"/>
      <c r="F21" s="15"/>
      <c r="G21" s="15"/>
      <c r="H21" s="18"/>
      <c r="I21" s="18"/>
      <c r="J21" s="18"/>
      <c r="K21" s="18"/>
      <c r="L21" s="18"/>
      <c r="M21" s="1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65"/>
    </row>
    <row r="22" spans="1:30" s="10" customFormat="1" ht="15" customHeight="1" x14ac:dyDescent="0.35">
      <c r="A22" s="15" t="s">
        <v>58</v>
      </c>
      <c r="B22" s="11"/>
      <c r="C22" s="31"/>
      <c r="D22" s="31"/>
      <c r="E22" s="33"/>
      <c r="F22" s="15"/>
      <c r="G22" s="15"/>
      <c r="H22" s="18"/>
      <c r="I22" s="18"/>
      <c r="J22" s="1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65"/>
    </row>
    <row r="23" spans="1:30" s="10" customFormat="1" ht="15.5" hidden="1" x14ac:dyDescent="0.35">
      <c r="A23" s="49" t="s">
        <v>61</v>
      </c>
      <c r="B23" s="66" t="s">
        <v>48</v>
      </c>
      <c r="C23" s="15" t="s">
        <v>62</v>
      </c>
      <c r="D23" s="15" t="s">
        <v>63</v>
      </c>
      <c r="E23" s="15" t="s">
        <v>64</v>
      </c>
      <c r="F23" s="15">
        <v>17.225000000000001</v>
      </c>
      <c r="G23" s="68" t="s">
        <v>65</v>
      </c>
      <c r="H23" s="18"/>
      <c r="I23" s="18"/>
      <c r="J23" s="18"/>
      <c r="K23" s="58">
        <f>159249.18-1</f>
        <v>159248.18</v>
      </c>
      <c r="L23" s="58"/>
      <c r="M23" s="58"/>
      <c r="N23" s="58"/>
      <c r="O23" s="58"/>
      <c r="P23" s="58"/>
      <c r="Q23" s="58">
        <v>-90132</v>
      </c>
      <c r="R23" s="58"/>
      <c r="S23" s="58"/>
      <c r="T23" s="58"/>
      <c r="U23" s="58"/>
      <c r="V23" s="58">
        <v>92250</v>
      </c>
      <c r="W23" s="58"/>
      <c r="X23" s="58"/>
      <c r="Y23" s="58"/>
      <c r="Z23" s="58"/>
      <c r="AA23" s="58"/>
      <c r="AB23" s="58"/>
      <c r="AC23" s="65">
        <f>SUM(K23:V23)</f>
        <v>161366.18</v>
      </c>
    </row>
    <row r="24" spans="1:30" s="10" customFormat="1" ht="15.5" hidden="1" x14ac:dyDescent="0.35">
      <c r="A24" s="49" t="s">
        <v>61</v>
      </c>
      <c r="B24" s="17" t="s">
        <v>66</v>
      </c>
      <c r="C24" s="15" t="s">
        <v>62</v>
      </c>
      <c r="D24" s="15" t="s">
        <v>63</v>
      </c>
      <c r="E24" s="15" t="s">
        <v>64</v>
      </c>
      <c r="F24" s="15">
        <v>17.225000000000001</v>
      </c>
      <c r="G24" s="68" t="s">
        <v>65</v>
      </c>
      <c r="H24" s="18"/>
      <c r="I24" s="18"/>
      <c r="J24" s="18"/>
      <c r="K24" s="58">
        <v>1</v>
      </c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65">
        <f>SUM(K24)</f>
        <v>1</v>
      </c>
    </row>
    <row r="25" spans="1:30" s="10" customFormat="1" ht="15" customHeight="1" x14ac:dyDescent="0.35">
      <c r="A25" s="37"/>
      <c r="B25" s="17"/>
      <c r="C25" s="15"/>
      <c r="D25" s="15"/>
      <c r="E25" s="15"/>
      <c r="F25" s="15"/>
      <c r="G25" s="15"/>
      <c r="H25" s="18"/>
      <c r="I25" s="18"/>
      <c r="J25" s="1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65"/>
    </row>
    <row r="26" spans="1:30" s="101" customFormat="1" ht="15" hidden="1" customHeight="1" x14ac:dyDescent="0.35">
      <c r="A26" s="92" t="s">
        <v>70</v>
      </c>
      <c r="B26" s="93" t="s">
        <v>48</v>
      </c>
      <c r="C26" s="94" t="s">
        <v>71</v>
      </c>
      <c r="D26" s="95" t="s">
        <v>72</v>
      </c>
      <c r="E26" s="96" t="s">
        <v>73</v>
      </c>
      <c r="F26" s="97">
        <v>17.277000000000001</v>
      </c>
      <c r="G26" s="98" t="s">
        <v>69</v>
      </c>
      <c r="H26" s="99"/>
      <c r="I26" s="99"/>
      <c r="J26" s="99"/>
      <c r="K26" s="40"/>
      <c r="L26" s="40">
        <v>642871</v>
      </c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100">
        <f>SUM(H26:X26)</f>
        <v>642871</v>
      </c>
    </row>
    <row r="27" spans="1:30" s="101" customFormat="1" ht="15" customHeight="1" x14ac:dyDescent="0.35">
      <c r="A27" s="92" t="s">
        <v>70</v>
      </c>
      <c r="B27" s="93" t="s">
        <v>48</v>
      </c>
      <c r="C27" s="94" t="s">
        <v>149</v>
      </c>
      <c r="D27" s="95" t="s">
        <v>72</v>
      </c>
      <c r="E27" s="96" t="s">
        <v>73</v>
      </c>
      <c r="F27" s="97">
        <v>17.277000000000001</v>
      </c>
      <c r="G27" s="98" t="s">
        <v>69</v>
      </c>
      <c r="H27" s="99"/>
      <c r="I27" s="99"/>
      <c r="J27" s="99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>
        <v>642871</v>
      </c>
      <c r="Y27" s="40"/>
      <c r="Z27" s="40"/>
      <c r="AA27" s="40"/>
      <c r="AB27" s="40">
        <v>-200000</v>
      </c>
      <c r="AC27" s="103">
        <f>SUM(X27:AB27)</f>
        <v>442871</v>
      </c>
      <c r="AD27" s="102">
        <f>SUM(AC26:AC27)</f>
        <v>1085742</v>
      </c>
    </row>
    <row r="28" spans="1:30" s="10" customFormat="1" ht="15" customHeight="1" x14ac:dyDescent="0.35">
      <c r="A28" s="23"/>
      <c r="B28" s="11"/>
      <c r="C28" s="12"/>
      <c r="D28" s="12"/>
      <c r="E28" s="13"/>
      <c r="F28" s="14"/>
      <c r="G28" s="14"/>
      <c r="H28" s="18"/>
      <c r="I28" s="18"/>
      <c r="J28" s="1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65"/>
    </row>
    <row r="29" spans="1:30" s="10" customFormat="1" ht="15" hidden="1" customHeight="1" x14ac:dyDescent="0.35">
      <c r="A29" s="9" t="s">
        <v>8</v>
      </c>
      <c r="B29" s="11"/>
      <c r="C29" s="12"/>
      <c r="D29" s="12"/>
      <c r="E29" s="13"/>
      <c r="F29" s="14"/>
      <c r="G29" s="14"/>
      <c r="H29" s="18"/>
      <c r="I29" s="18"/>
      <c r="J29" s="1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65"/>
    </row>
    <row r="30" spans="1:30" s="10" customFormat="1" ht="15" hidden="1" customHeight="1" x14ac:dyDescent="0.35">
      <c r="A30" s="15" t="s">
        <v>46</v>
      </c>
      <c r="B30" s="11"/>
      <c r="C30" s="12"/>
      <c r="D30" s="12"/>
      <c r="E30" s="13"/>
      <c r="F30" s="14"/>
      <c r="G30" s="14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65"/>
    </row>
    <row r="31" spans="1:30" s="10" customFormat="1" ht="15" hidden="1" customHeight="1" x14ac:dyDescent="0.35">
      <c r="A31" s="50" t="s">
        <v>47</v>
      </c>
      <c r="B31" s="66" t="s">
        <v>48</v>
      </c>
      <c r="C31" s="67" t="s">
        <v>49</v>
      </c>
      <c r="D31" s="51" t="s">
        <v>17</v>
      </c>
      <c r="E31" s="51">
        <v>6501</v>
      </c>
      <c r="F31" s="17">
        <v>17.259</v>
      </c>
      <c r="G31" s="57" t="s">
        <v>26</v>
      </c>
      <c r="H31" s="40"/>
      <c r="I31" s="40">
        <f>775363-1</f>
        <v>775362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65">
        <f>SUM(I31)</f>
        <v>775362</v>
      </c>
    </row>
    <row r="32" spans="1:30" s="10" customFormat="1" ht="15" hidden="1" customHeight="1" x14ac:dyDescent="0.35">
      <c r="A32" s="50" t="s">
        <v>47</v>
      </c>
      <c r="B32" s="17" t="s">
        <v>50</v>
      </c>
      <c r="C32" s="67" t="s">
        <v>49</v>
      </c>
      <c r="D32" s="51" t="s">
        <v>17</v>
      </c>
      <c r="E32" s="51">
        <v>6501</v>
      </c>
      <c r="F32" s="17">
        <v>17.259</v>
      </c>
      <c r="G32" s="57" t="s">
        <v>26</v>
      </c>
      <c r="H32" s="40"/>
      <c r="I32" s="40">
        <v>1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65">
        <f>SUM(I32)</f>
        <v>1</v>
      </c>
    </row>
    <row r="33" spans="1:29" s="10" customFormat="1" ht="15" hidden="1" customHeight="1" x14ac:dyDescent="0.35">
      <c r="A33" s="22" t="s">
        <v>92</v>
      </c>
      <c r="B33" s="66" t="s">
        <v>48</v>
      </c>
      <c r="C33" s="15" t="s">
        <v>93</v>
      </c>
      <c r="D33" s="52" t="s">
        <v>18</v>
      </c>
      <c r="E33" s="52">
        <v>6502</v>
      </c>
      <c r="F33" s="15">
        <v>17.257999999999999</v>
      </c>
      <c r="G33" s="57" t="s">
        <v>26</v>
      </c>
      <c r="H33" s="40"/>
      <c r="I33" s="40"/>
      <c r="J33" s="40"/>
      <c r="K33" s="40"/>
      <c r="L33" s="40"/>
      <c r="M33" s="40"/>
      <c r="N33" s="40"/>
      <c r="O33" s="40">
        <f>133000-1</f>
        <v>132999</v>
      </c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65">
        <f>O33</f>
        <v>132999</v>
      </c>
    </row>
    <row r="34" spans="1:29" s="21" customFormat="1" ht="15" hidden="1" customHeight="1" x14ac:dyDescent="0.35">
      <c r="A34" s="22" t="s">
        <v>92</v>
      </c>
      <c r="B34" s="17" t="s">
        <v>50</v>
      </c>
      <c r="C34" s="15" t="s">
        <v>93</v>
      </c>
      <c r="D34" s="52" t="s">
        <v>18</v>
      </c>
      <c r="E34" s="52">
        <v>6502</v>
      </c>
      <c r="F34" s="15">
        <v>17.257999999999999</v>
      </c>
      <c r="G34" s="57" t="s">
        <v>26</v>
      </c>
      <c r="H34" s="40"/>
      <c r="I34" s="40"/>
      <c r="J34" s="40"/>
      <c r="K34" s="40"/>
      <c r="L34" s="40"/>
      <c r="M34" s="40"/>
      <c r="N34" s="40"/>
      <c r="O34" s="40">
        <v>1</v>
      </c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65">
        <f>O34</f>
        <v>1</v>
      </c>
    </row>
    <row r="35" spans="1:29" s="21" customFormat="1" ht="15" hidden="1" customHeight="1" x14ac:dyDescent="0.35">
      <c r="A35" s="32" t="s">
        <v>53</v>
      </c>
      <c r="B35" s="66" t="s">
        <v>48</v>
      </c>
      <c r="C35" s="67" t="s">
        <v>54</v>
      </c>
      <c r="D35" s="52" t="s">
        <v>21</v>
      </c>
      <c r="E35" s="52">
        <v>6503</v>
      </c>
      <c r="F35" s="15">
        <v>17.277999999999999</v>
      </c>
      <c r="G35" s="57" t="s">
        <v>26</v>
      </c>
      <c r="H35" s="40"/>
      <c r="I35" s="40"/>
      <c r="J35" s="40">
        <f>143653-1</f>
        <v>143652</v>
      </c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65">
        <f>SUM(J35)</f>
        <v>143652</v>
      </c>
    </row>
    <row r="36" spans="1:29" s="21" customFormat="1" ht="15" hidden="1" customHeight="1" x14ac:dyDescent="0.35">
      <c r="A36" s="32" t="s">
        <v>53</v>
      </c>
      <c r="B36" s="17" t="s">
        <v>50</v>
      </c>
      <c r="C36" s="67" t="s">
        <v>54</v>
      </c>
      <c r="D36" s="52" t="s">
        <v>21</v>
      </c>
      <c r="E36" s="52">
        <v>6503</v>
      </c>
      <c r="F36" s="15">
        <v>17.277999999999999</v>
      </c>
      <c r="G36" s="57" t="s">
        <v>26</v>
      </c>
      <c r="H36" s="40"/>
      <c r="I36" s="40"/>
      <c r="J36" s="40">
        <v>1</v>
      </c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65">
        <f>SUM(J36)</f>
        <v>1</v>
      </c>
    </row>
    <row r="37" spans="1:29" s="21" customFormat="1" ht="15" hidden="1" customHeight="1" x14ac:dyDescent="0.35">
      <c r="A37" s="22" t="s">
        <v>92</v>
      </c>
      <c r="B37" s="71" t="s">
        <v>48</v>
      </c>
      <c r="C37" s="15" t="s">
        <v>114</v>
      </c>
      <c r="D37" s="15" t="s">
        <v>18</v>
      </c>
      <c r="E37" s="15">
        <v>6502</v>
      </c>
      <c r="F37" s="15">
        <v>17.257999999999999</v>
      </c>
      <c r="G37" s="72" t="s">
        <v>26</v>
      </c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>
        <f>543244-1</f>
        <v>543243</v>
      </c>
      <c r="T37" s="40"/>
      <c r="U37" s="40"/>
      <c r="V37" s="40"/>
      <c r="W37" s="40"/>
      <c r="X37" s="40"/>
      <c r="Y37" s="40"/>
      <c r="Z37" s="40"/>
      <c r="AA37" s="40"/>
      <c r="AB37" s="40"/>
      <c r="AC37" s="65">
        <f>SUM(S37)</f>
        <v>543243</v>
      </c>
    </row>
    <row r="38" spans="1:29" s="10" customFormat="1" ht="15" hidden="1" customHeight="1" x14ac:dyDescent="0.35">
      <c r="A38" s="22" t="s">
        <v>92</v>
      </c>
      <c r="B38" s="17" t="s">
        <v>50</v>
      </c>
      <c r="C38" s="15" t="s">
        <v>114</v>
      </c>
      <c r="D38" s="15" t="s">
        <v>18</v>
      </c>
      <c r="E38" s="15">
        <v>6502</v>
      </c>
      <c r="F38" s="15">
        <v>17.257999999999999</v>
      </c>
      <c r="G38" s="72" t="s">
        <v>26</v>
      </c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>
        <v>1</v>
      </c>
      <c r="T38" s="41"/>
      <c r="U38" s="41"/>
      <c r="V38" s="41"/>
      <c r="W38" s="41"/>
      <c r="X38" s="41"/>
      <c r="Y38" s="41"/>
      <c r="Z38" s="41"/>
      <c r="AA38" s="41"/>
      <c r="AB38" s="41"/>
      <c r="AC38" s="65">
        <f t="shared" ref="AC38:AC40" si="0">SUM(S38)</f>
        <v>1</v>
      </c>
    </row>
    <row r="39" spans="1:29" s="10" customFormat="1" ht="15" hidden="1" customHeight="1" x14ac:dyDescent="0.35">
      <c r="A39" s="32" t="s">
        <v>53</v>
      </c>
      <c r="B39" s="71" t="s">
        <v>48</v>
      </c>
      <c r="C39" s="46" t="s">
        <v>115</v>
      </c>
      <c r="D39" s="15" t="s">
        <v>21</v>
      </c>
      <c r="E39" s="15">
        <v>6503</v>
      </c>
      <c r="F39" s="15">
        <v>17.277999999999999</v>
      </c>
      <c r="G39" s="72" t="s">
        <v>26</v>
      </c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>
        <f>522470-1</f>
        <v>522469</v>
      </c>
      <c r="T39" s="41"/>
      <c r="U39" s="41"/>
      <c r="V39" s="41"/>
      <c r="W39" s="41"/>
      <c r="X39" s="41"/>
      <c r="Y39" s="41"/>
      <c r="Z39" s="41"/>
      <c r="AA39" s="41"/>
      <c r="AB39" s="41"/>
      <c r="AC39" s="65">
        <f t="shared" si="0"/>
        <v>522469</v>
      </c>
    </row>
    <row r="40" spans="1:29" s="10" customFormat="1" ht="15" hidden="1" customHeight="1" x14ac:dyDescent="0.35">
      <c r="A40" s="32" t="s">
        <v>53</v>
      </c>
      <c r="B40" s="17" t="s">
        <v>50</v>
      </c>
      <c r="C40" s="46" t="s">
        <v>115</v>
      </c>
      <c r="D40" s="15" t="s">
        <v>21</v>
      </c>
      <c r="E40" s="15">
        <v>6503</v>
      </c>
      <c r="F40" s="15">
        <v>17.277999999999999</v>
      </c>
      <c r="G40" s="72" t="s">
        <v>26</v>
      </c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>
        <v>1</v>
      </c>
      <c r="T40" s="40"/>
      <c r="U40" s="40"/>
      <c r="V40" s="40"/>
      <c r="W40" s="40"/>
      <c r="X40" s="40"/>
      <c r="Y40" s="40"/>
      <c r="Z40" s="40"/>
      <c r="AA40" s="40"/>
      <c r="AB40" s="40"/>
      <c r="AC40" s="65">
        <f t="shared" si="0"/>
        <v>1</v>
      </c>
    </row>
    <row r="41" spans="1:29" s="10" customFormat="1" ht="14.5" hidden="1" x14ac:dyDescent="0.35">
      <c r="A41" s="32"/>
      <c r="B41" s="44"/>
      <c r="C41" s="30"/>
      <c r="D41" s="15"/>
      <c r="E41" s="17"/>
      <c r="F41" s="15"/>
      <c r="G41" s="15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65"/>
    </row>
    <row r="42" spans="1:29" s="21" customFormat="1" ht="15" hidden="1" customHeight="1" x14ac:dyDescent="0.35">
      <c r="A42" s="9" t="s">
        <v>8</v>
      </c>
      <c r="B42" s="17"/>
      <c r="C42" s="15"/>
      <c r="D42" s="15"/>
      <c r="E42" s="17"/>
      <c r="F42" s="15"/>
      <c r="G42" s="15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65"/>
    </row>
    <row r="43" spans="1:29" s="21" customFormat="1" ht="15" hidden="1" customHeight="1" x14ac:dyDescent="0.35">
      <c r="A43" s="15" t="s">
        <v>79</v>
      </c>
      <c r="B43" s="17"/>
      <c r="C43" s="15"/>
      <c r="D43" s="15"/>
      <c r="E43" s="17"/>
      <c r="F43" s="15"/>
      <c r="G43" s="15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65"/>
    </row>
    <row r="44" spans="1:29" s="21" customFormat="1" ht="15" hidden="1" customHeight="1" x14ac:dyDescent="0.35">
      <c r="A44" s="37" t="s">
        <v>80</v>
      </c>
      <c r="B44" s="17" t="s">
        <v>81</v>
      </c>
      <c r="C44" s="15" t="s">
        <v>82</v>
      </c>
      <c r="D44" s="15" t="s">
        <v>83</v>
      </c>
      <c r="E44" s="33" t="s">
        <v>84</v>
      </c>
      <c r="F44" s="30">
        <v>17.800999999999998</v>
      </c>
      <c r="G44" s="46" t="s">
        <v>27</v>
      </c>
      <c r="H44" s="41"/>
      <c r="I44" s="41"/>
      <c r="J44" s="41"/>
      <c r="K44" s="41"/>
      <c r="L44" s="41"/>
      <c r="M44" s="41">
        <v>12777</v>
      </c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65">
        <f>M44</f>
        <v>12777</v>
      </c>
    </row>
    <row r="45" spans="1:29" s="21" customFormat="1" ht="15" hidden="1" customHeight="1" x14ac:dyDescent="0.35">
      <c r="A45" s="32"/>
      <c r="B45" s="17"/>
      <c r="C45" s="43"/>
      <c r="D45" s="43"/>
      <c r="E45" s="43"/>
      <c r="F45" s="15"/>
      <c r="G45" s="15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65"/>
    </row>
    <row r="46" spans="1:29" s="21" customFormat="1" ht="15" hidden="1" customHeight="1" x14ac:dyDescent="0.35">
      <c r="A46" s="37"/>
      <c r="B46" s="17"/>
      <c r="C46" s="45"/>
      <c r="D46" s="15"/>
      <c r="E46" s="33"/>
      <c r="F46" s="30"/>
      <c r="G46" s="46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65"/>
    </row>
    <row r="47" spans="1:29" s="21" customFormat="1" ht="15" hidden="1" customHeight="1" x14ac:dyDescent="0.35">
      <c r="A47" s="42"/>
      <c r="B47" s="17"/>
      <c r="C47" s="15"/>
      <c r="D47" s="43"/>
      <c r="E47" s="45"/>
      <c r="F47" s="15"/>
      <c r="G47" s="15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65"/>
    </row>
    <row r="48" spans="1:29" s="21" customFormat="1" ht="15" hidden="1" customHeight="1" x14ac:dyDescent="0.35">
      <c r="A48" s="32"/>
      <c r="B48" s="17"/>
      <c r="C48" s="15"/>
      <c r="D48" s="15"/>
      <c r="E48" s="17"/>
      <c r="F48" s="15"/>
      <c r="G48" s="15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65"/>
    </row>
    <row r="49" spans="1:29" s="21" customFormat="1" ht="15" hidden="1" customHeight="1" x14ac:dyDescent="0.35">
      <c r="A49" s="32"/>
      <c r="B49" s="17"/>
      <c r="C49" s="15"/>
      <c r="D49" s="15"/>
      <c r="E49" s="17"/>
      <c r="F49" s="15"/>
      <c r="G49" s="15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65"/>
    </row>
    <row r="50" spans="1:29" s="21" customFormat="1" ht="36.5" hidden="1" customHeight="1" x14ac:dyDescent="0.35">
      <c r="A50" s="20"/>
      <c r="B50" s="11"/>
      <c r="C50" s="14"/>
      <c r="D50" s="14"/>
      <c r="E50" s="14"/>
      <c r="F50" s="12"/>
      <c r="G50" s="12"/>
      <c r="H50" s="19"/>
      <c r="I50" s="19"/>
      <c r="J50" s="1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5"/>
    </row>
    <row r="51" spans="1:29" s="21" customFormat="1" ht="15" hidden="1" customHeight="1" x14ac:dyDescent="0.35">
      <c r="A51" s="9" t="s">
        <v>8</v>
      </c>
      <c r="B51" s="11"/>
      <c r="C51" s="14"/>
      <c r="D51" s="14"/>
      <c r="E51" s="14"/>
      <c r="F51" s="12"/>
      <c r="G51" s="12"/>
      <c r="H51" s="19"/>
      <c r="I51" s="19"/>
      <c r="J51" s="1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5"/>
    </row>
    <row r="52" spans="1:29" s="21" customFormat="1" ht="15" hidden="1" customHeight="1" x14ac:dyDescent="0.35">
      <c r="A52" s="15" t="s">
        <v>42</v>
      </c>
      <c r="B52" s="11"/>
      <c r="C52" s="14"/>
      <c r="D52" s="14"/>
      <c r="E52" s="61"/>
      <c r="F52" s="12"/>
      <c r="G52" s="12"/>
      <c r="H52" s="19"/>
      <c r="I52" s="19"/>
      <c r="J52" s="1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5"/>
    </row>
    <row r="53" spans="1:29" s="21" customFormat="1" ht="15" hidden="1" customHeight="1" x14ac:dyDescent="0.35">
      <c r="A53" s="22" t="s">
        <v>109</v>
      </c>
      <c r="B53" s="17" t="s">
        <v>48</v>
      </c>
      <c r="C53" s="15" t="s">
        <v>110</v>
      </c>
      <c r="D53" s="15" t="s">
        <v>19</v>
      </c>
      <c r="E53" s="15" t="s">
        <v>111</v>
      </c>
      <c r="F53" s="17" t="s">
        <v>112</v>
      </c>
      <c r="G53" s="46" t="s">
        <v>28</v>
      </c>
      <c r="H53" s="19"/>
      <c r="I53" s="19"/>
      <c r="J53" s="19"/>
      <c r="K53" s="69"/>
      <c r="L53" s="69"/>
      <c r="M53" s="69"/>
      <c r="N53" s="69"/>
      <c r="O53" s="69"/>
      <c r="P53" s="69"/>
      <c r="Q53" s="69"/>
      <c r="R53" s="69">
        <f>30465-1</f>
        <v>30464</v>
      </c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5">
        <f>SUM(R53)</f>
        <v>30464</v>
      </c>
    </row>
    <row r="54" spans="1:29" s="21" customFormat="1" ht="15" hidden="1" customHeight="1" x14ac:dyDescent="0.35">
      <c r="A54" s="22" t="s">
        <v>109</v>
      </c>
      <c r="B54" s="17" t="s">
        <v>50</v>
      </c>
      <c r="C54" s="15" t="s">
        <v>110</v>
      </c>
      <c r="D54" s="15" t="s">
        <v>19</v>
      </c>
      <c r="E54" s="15" t="s">
        <v>111</v>
      </c>
      <c r="F54" s="17" t="s">
        <v>112</v>
      </c>
      <c r="G54" s="46" t="s">
        <v>28</v>
      </c>
      <c r="H54" s="19"/>
      <c r="I54" s="19"/>
      <c r="J54" s="19"/>
      <c r="K54" s="69"/>
      <c r="L54" s="69"/>
      <c r="M54" s="69"/>
      <c r="N54" s="69"/>
      <c r="O54" s="69"/>
      <c r="P54" s="69"/>
      <c r="Q54" s="69"/>
      <c r="R54" s="69">
        <v>1</v>
      </c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5">
        <f>SUM(R54)</f>
        <v>1</v>
      </c>
    </row>
    <row r="55" spans="1:29" s="10" customFormat="1" ht="15" hidden="1" customHeight="1" x14ac:dyDescent="0.35">
      <c r="A55" s="63" t="s">
        <v>38</v>
      </c>
      <c r="B55" s="17" t="s">
        <v>43</v>
      </c>
      <c r="C55" s="14" t="s">
        <v>39</v>
      </c>
      <c r="D55" s="14" t="s">
        <v>14</v>
      </c>
      <c r="E55" s="14" t="s">
        <v>15</v>
      </c>
      <c r="F55" s="14">
        <v>10.561</v>
      </c>
      <c r="G55" s="36"/>
      <c r="H55" s="58">
        <v>4929.4400000000005</v>
      </c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65">
        <f>SUM(H55:I55)</f>
        <v>4929.4400000000005</v>
      </c>
    </row>
    <row r="56" spans="1:29" s="10" customFormat="1" ht="15" hidden="1" customHeight="1" x14ac:dyDescent="0.35">
      <c r="A56" s="63" t="s">
        <v>119</v>
      </c>
      <c r="B56" s="17" t="s">
        <v>48</v>
      </c>
      <c r="C56" s="74" t="s">
        <v>120</v>
      </c>
      <c r="D56" s="74" t="s">
        <v>121</v>
      </c>
      <c r="E56" s="15" t="s">
        <v>122</v>
      </c>
      <c r="F56" s="15" t="s">
        <v>13</v>
      </c>
      <c r="G56" s="36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>
        <v>10439.69</v>
      </c>
      <c r="U56" s="58"/>
      <c r="V56" s="58"/>
      <c r="W56" s="58"/>
      <c r="X56" s="58"/>
      <c r="Y56" s="58"/>
      <c r="Z56" s="58"/>
      <c r="AA56" s="58"/>
      <c r="AB56" s="58"/>
      <c r="AC56" s="65">
        <f>T56</f>
        <v>10439.69</v>
      </c>
    </row>
    <row r="57" spans="1:29" s="10" customFormat="1" ht="15" hidden="1" customHeight="1" x14ac:dyDescent="0.35">
      <c r="A57" s="63" t="s">
        <v>126</v>
      </c>
      <c r="B57" s="17" t="s">
        <v>48</v>
      </c>
      <c r="C57" s="74" t="s">
        <v>127</v>
      </c>
      <c r="D57" s="74" t="s">
        <v>128</v>
      </c>
      <c r="E57" s="15" t="s">
        <v>129</v>
      </c>
      <c r="F57" s="15" t="s">
        <v>13</v>
      </c>
      <c r="G57" s="36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>
        <v>36489.615083670615</v>
      </c>
      <c r="V57" s="58"/>
      <c r="W57" s="58"/>
      <c r="X57" s="58"/>
      <c r="Y57" s="58"/>
      <c r="Z57" s="58"/>
      <c r="AA57" s="58"/>
      <c r="AB57" s="58"/>
      <c r="AC57" s="65">
        <f>SUM(U57)</f>
        <v>36489.615083670615</v>
      </c>
    </row>
    <row r="58" spans="1:29" s="10" customFormat="1" ht="15" hidden="1" customHeight="1" x14ac:dyDescent="0.35">
      <c r="A58" s="22" t="s">
        <v>130</v>
      </c>
      <c r="B58" s="17" t="s">
        <v>48</v>
      </c>
      <c r="C58" s="76" t="s">
        <v>127</v>
      </c>
      <c r="D58" s="76" t="s">
        <v>128</v>
      </c>
      <c r="E58" s="75" t="s">
        <v>129</v>
      </c>
      <c r="F58" s="75" t="s">
        <v>13</v>
      </c>
      <c r="G58" s="36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>
        <v>36489.615083670615</v>
      </c>
      <c r="V58" s="58"/>
      <c r="W58" s="58"/>
      <c r="X58" s="58"/>
      <c r="Y58" s="58"/>
      <c r="Z58" s="58"/>
      <c r="AA58" s="58"/>
      <c r="AB58" s="58"/>
      <c r="AC58" s="65">
        <f>SUM(U58)</f>
        <v>36489.615083670615</v>
      </c>
    </row>
    <row r="59" spans="1:29" s="10" customFormat="1" ht="15" hidden="1" customHeight="1" x14ac:dyDescent="0.35">
      <c r="A59" s="83" t="s">
        <v>137</v>
      </c>
      <c r="B59" s="71" t="s">
        <v>48</v>
      </c>
      <c r="C59" s="77" t="s">
        <v>138</v>
      </c>
      <c r="D59" s="77" t="s">
        <v>139</v>
      </c>
      <c r="E59" s="78" t="s">
        <v>140</v>
      </c>
      <c r="F59" s="15" t="s">
        <v>13</v>
      </c>
      <c r="G59" s="17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>
        <v>5903.22</v>
      </c>
      <c r="X59" s="58"/>
      <c r="Y59" s="58"/>
      <c r="Z59" s="58"/>
      <c r="AA59" s="58"/>
      <c r="AB59" s="58"/>
      <c r="AC59" s="65">
        <f>W59</f>
        <v>5903.22</v>
      </c>
    </row>
    <row r="60" spans="1:29" s="10" customFormat="1" ht="15" hidden="1" customHeight="1" x14ac:dyDescent="0.35">
      <c r="A60" s="84" t="s">
        <v>141</v>
      </c>
      <c r="B60" s="71" t="s">
        <v>48</v>
      </c>
      <c r="C60" s="79" t="s">
        <v>142</v>
      </c>
      <c r="D60" s="79" t="s">
        <v>143</v>
      </c>
      <c r="E60" s="80" t="s">
        <v>144</v>
      </c>
      <c r="F60" s="15" t="s">
        <v>13</v>
      </c>
      <c r="G60" s="17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>
        <v>4427.42</v>
      </c>
      <c r="X60" s="58"/>
      <c r="Y60" s="58"/>
      <c r="Z60" s="58"/>
      <c r="AA60" s="58"/>
      <c r="AB60" s="58"/>
      <c r="AC60" s="65">
        <f>W60</f>
        <v>4427.42</v>
      </c>
    </row>
    <row r="61" spans="1:29" s="10" customFormat="1" ht="15" hidden="1" customHeight="1" x14ac:dyDescent="0.35">
      <c r="A61" s="22" t="s">
        <v>151</v>
      </c>
      <c r="B61" s="71" t="s">
        <v>48</v>
      </c>
      <c r="C61" s="81" t="s">
        <v>152</v>
      </c>
      <c r="D61" s="85" t="s">
        <v>153</v>
      </c>
      <c r="E61" s="15" t="s">
        <v>154</v>
      </c>
      <c r="F61" s="15" t="s">
        <v>13</v>
      </c>
      <c r="G61" s="17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>
        <v>1943</v>
      </c>
      <c r="Z61" s="58"/>
      <c r="AA61" s="58"/>
      <c r="AB61" s="58"/>
      <c r="AC61" s="65">
        <f>Y61</f>
        <v>1943</v>
      </c>
    </row>
    <row r="62" spans="1:29" s="10" customFormat="1" ht="15" hidden="1" customHeight="1" x14ac:dyDescent="0.35">
      <c r="A62" s="22" t="s">
        <v>156</v>
      </c>
      <c r="B62" s="71" t="s">
        <v>48</v>
      </c>
      <c r="C62" s="86" t="s">
        <v>158</v>
      </c>
      <c r="D62" s="87" t="s">
        <v>159</v>
      </c>
      <c r="E62" s="82" t="s">
        <v>160</v>
      </c>
      <c r="F62" s="15" t="s">
        <v>13</v>
      </c>
      <c r="G62" s="17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>
        <v>430.44</v>
      </c>
      <c r="AA62" s="58"/>
      <c r="AB62" s="58"/>
      <c r="AC62" s="65">
        <f>Z62</f>
        <v>430.44</v>
      </c>
    </row>
    <row r="63" spans="1:29" s="10" customFormat="1" ht="15" hidden="1" customHeight="1" x14ac:dyDescent="0.35">
      <c r="A63" s="88" t="s">
        <v>162</v>
      </c>
      <c r="B63" s="71" t="s">
        <v>163</v>
      </c>
      <c r="C63" s="15" t="s">
        <v>39</v>
      </c>
      <c r="D63" s="15" t="s">
        <v>14</v>
      </c>
      <c r="E63" s="15" t="s">
        <v>15</v>
      </c>
      <c r="F63" s="89">
        <v>10.561</v>
      </c>
      <c r="G63" s="17"/>
      <c r="H63" s="58"/>
      <c r="I63" s="58"/>
      <c r="J63" s="58"/>
      <c r="K63" s="58"/>
      <c r="L63" s="58"/>
      <c r="M63" s="58"/>
      <c r="N63" s="58"/>
      <c r="O63" s="58"/>
      <c r="P63" s="58"/>
      <c r="Q63" s="58"/>
      <c r="R63" s="58"/>
      <c r="S63" s="58"/>
      <c r="T63" s="58"/>
      <c r="U63" s="58"/>
      <c r="V63" s="58"/>
      <c r="W63" s="58"/>
      <c r="X63" s="58"/>
      <c r="Y63" s="58"/>
      <c r="Z63" s="58"/>
      <c r="AA63" s="58">
        <v>5514.9944850000002</v>
      </c>
      <c r="AB63" s="58"/>
      <c r="AC63" s="65">
        <f>AA63</f>
        <v>5514.9944850000002</v>
      </c>
    </row>
    <row r="64" spans="1:29" s="10" customFormat="1" ht="15" hidden="1" customHeight="1" x14ac:dyDescent="0.35">
      <c r="A64" s="63" t="s">
        <v>38</v>
      </c>
      <c r="B64" s="71" t="s">
        <v>164</v>
      </c>
      <c r="C64" s="15" t="s">
        <v>39</v>
      </c>
      <c r="D64" s="15" t="s">
        <v>14</v>
      </c>
      <c r="E64" s="15" t="s">
        <v>15</v>
      </c>
      <c r="F64" s="89">
        <v>10.561</v>
      </c>
      <c r="G64" s="17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>
        <v>12753.135515</v>
      </c>
      <c r="AB64" s="58"/>
      <c r="AC64" s="65">
        <f>AA64</f>
        <v>12753.135515</v>
      </c>
    </row>
    <row r="65" spans="1:29" s="10" customFormat="1" ht="15" hidden="1" customHeight="1" x14ac:dyDescent="0.35">
      <c r="A65" s="73"/>
      <c r="B65" s="17"/>
      <c r="C65" s="14"/>
      <c r="D65" s="14"/>
      <c r="E65" s="14"/>
      <c r="F65" s="14"/>
      <c r="G65" s="17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8"/>
      <c r="X65" s="58"/>
      <c r="Y65" s="58"/>
      <c r="Z65" s="58"/>
      <c r="AA65" s="58"/>
      <c r="AB65" s="58"/>
      <c r="AC65" s="65"/>
    </row>
    <row r="66" spans="1:29" s="10" customFormat="1" ht="15" hidden="1" customHeight="1" x14ac:dyDescent="0.35">
      <c r="A66" s="35"/>
      <c r="B66" s="44"/>
      <c r="C66" s="43"/>
      <c r="D66" s="43"/>
      <c r="E66" s="62"/>
      <c r="F66" s="36"/>
      <c r="G66" s="36"/>
      <c r="H66" s="58"/>
      <c r="I66" s="58"/>
      <c r="J66" s="58"/>
      <c r="K66" s="58"/>
      <c r="L66" s="58"/>
      <c r="M66" s="58"/>
      <c r="N66" s="58"/>
      <c r="O66" s="58"/>
      <c r="P66" s="58"/>
      <c r="Q66" s="58"/>
      <c r="R66" s="58"/>
      <c r="S66" s="58"/>
      <c r="T66" s="58"/>
      <c r="U66" s="58"/>
      <c r="V66" s="58"/>
      <c r="W66" s="58"/>
      <c r="X66" s="58"/>
      <c r="Y66" s="58"/>
      <c r="Z66" s="58"/>
      <c r="AA66" s="58"/>
      <c r="AB66" s="58"/>
      <c r="AC66" s="65"/>
    </row>
    <row r="67" spans="1:29" s="10" customFormat="1" ht="15" hidden="1" customHeight="1" x14ac:dyDescent="0.35">
      <c r="A67" s="22"/>
      <c r="B67" s="17"/>
      <c r="C67" s="31"/>
      <c r="D67" s="31"/>
      <c r="E67" s="33"/>
      <c r="F67" s="17"/>
      <c r="G67" s="17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65"/>
    </row>
    <row r="68" spans="1:29" s="10" customFormat="1" ht="15" customHeight="1" x14ac:dyDescent="0.35">
      <c r="A68" s="22" t="s">
        <v>0</v>
      </c>
      <c r="B68" s="22"/>
      <c r="C68" s="24"/>
      <c r="D68" s="24"/>
      <c r="E68" s="24"/>
      <c r="F68" s="24"/>
      <c r="G68" s="24"/>
      <c r="H68" s="40">
        <f>SUM(H55:H67)</f>
        <v>4929.4400000000005</v>
      </c>
      <c r="I68" s="40">
        <f>SUM(I31:I67)</f>
        <v>775363</v>
      </c>
      <c r="J68" s="40">
        <f>SUM(J35:J39)</f>
        <v>143653</v>
      </c>
      <c r="K68" s="40">
        <f>SUM(K22:K26)</f>
        <v>159249.18</v>
      </c>
      <c r="L68" s="40">
        <f>SUM(L22:L27)</f>
        <v>642871</v>
      </c>
      <c r="M68" s="40">
        <f>SUM(M43:M47)</f>
        <v>12777</v>
      </c>
      <c r="N68" s="40">
        <f>SUM(N7:N8)</f>
        <v>95000</v>
      </c>
      <c r="O68" s="40">
        <f>SUM(O29:O66)</f>
        <v>133000</v>
      </c>
      <c r="P68" s="40">
        <f>SUM(P7:P10)</f>
        <v>207410</v>
      </c>
      <c r="Q68" s="40">
        <f>SUM(Q22:Q24)</f>
        <v>-90132</v>
      </c>
      <c r="R68" s="40">
        <f>SUM(R52:R66)</f>
        <v>30465</v>
      </c>
      <c r="S68" s="40">
        <f>SUM(S30:S47)</f>
        <v>1065714</v>
      </c>
      <c r="T68" s="40">
        <f>SUM(T52:T65)</f>
        <v>10439.69</v>
      </c>
      <c r="U68" s="40">
        <f>SUM(U52:U65)</f>
        <v>72979.230167341229</v>
      </c>
      <c r="V68" s="40">
        <f>SUM(V22:V24)</f>
        <v>92250</v>
      </c>
      <c r="W68" s="40">
        <f>SUM(W52:W66)</f>
        <v>10330.64</v>
      </c>
      <c r="X68" s="40">
        <f>SUM(X26:X27)</f>
        <v>642871</v>
      </c>
      <c r="Y68" s="40">
        <f>SUM(Y52:Y67)</f>
        <v>1943</v>
      </c>
      <c r="Z68" s="40">
        <f>SUM(Z58:Z62)</f>
        <v>430.44</v>
      </c>
      <c r="AA68" s="40">
        <f>SUM(AA63:AA65)</f>
        <v>18268.13</v>
      </c>
      <c r="AB68" s="40">
        <f>SUM(AB25:AB27)</f>
        <v>-200000</v>
      </c>
      <c r="AC68" s="65"/>
    </row>
    <row r="69" spans="1:29" s="10" customFormat="1" ht="14.5" x14ac:dyDescent="0.35">
      <c r="A69" s="25"/>
      <c r="B69" s="25"/>
      <c r="C69" s="26"/>
      <c r="D69" s="26"/>
      <c r="E69" s="26"/>
      <c r="F69" s="26"/>
      <c r="G69" s="26"/>
      <c r="H69" s="27"/>
      <c r="I69" s="27"/>
      <c r="J69" s="27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  <c r="AA69" s="70"/>
      <c r="AB69" s="70"/>
      <c r="AC69" s="28"/>
    </row>
    <row r="70" spans="1:29" s="10" customFormat="1" ht="14.5" x14ac:dyDescent="0.35">
      <c r="A70" s="21" t="s">
        <v>9</v>
      </c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</row>
    <row r="71" spans="1:29" s="10" customFormat="1" ht="14.5" hidden="1" x14ac:dyDescent="0.35">
      <c r="A71" s="21" t="s">
        <v>44</v>
      </c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</row>
    <row r="72" spans="1:29" s="10" customFormat="1" ht="14.5" hidden="1" x14ac:dyDescent="0.35">
      <c r="A72" s="25" t="s">
        <v>45</v>
      </c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</row>
    <row r="73" spans="1:29" ht="14.5" hidden="1" x14ac:dyDescent="0.35">
      <c r="A73" s="21" t="s">
        <v>51</v>
      </c>
    </row>
    <row r="74" spans="1:29" ht="14.5" hidden="1" x14ac:dyDescent="0.35">
      <c r="A74" s="25" t="s">
        <v>52</v>
      </c>
    </row>
    <row r="75" spans="1:29" ht="14.5" hidden="1" x14ac:dyDescent="0.35">
      <c r="A75" s="21" t="s">
        <v>56</v>
      </c>
    </row>
    <row r="76" spans="1:29" ht="14.5" hidden="1" x14ac:dyDescent="0.35">
      <c r="A76" s="25" t="s">
        <v>57</v>
      </c>
    </row>
    <row r="77" spans="1:29" ht="14.5" hidden="1" x14ac:dyDescent="0.35">
      <c r="A77" s="21" t="s">
        <v>59</v>
      </c>
    </row>
    <row r="78" spans="1:29" ht="14.5" hidden="1" x14ac:dyDescent="0.35">
      <c r="A78" s="25" t="s">
        <v>60</v>
      </c>
    </row>
    <row r="79" spans="1:29" ht="14.5" hidden="1" x14ac:dyDescent="0.35">
      <c r="A79" s="21" t="s">
        <v>74</v>
      </c>
    </row>
    <row r="80" spans="1:29" ht="14.5" hidden="1" x14ac:dyDescent="0.35">
      <c r="A80" s="25" t="s">
        <v>75</v>
      </c>
    </row>
    <row r="81" spans="1:1" ht="14.5" hidden="1" x14ac:dyDescent="0.35">
      <c r="A81" s="21" t="s">
        <v>78</v>
      </c>
    </row>
    <row r="82" spans="1:1" ht="14.5" hidden="1" x14ac:dyDescent="0.35">
      <c r="A82" s="25" t="s">
        <v>77</v>
      </c>
    </row>
    <row r="83" spans="1:1" ht="14.5" hidden="1" x14ac:dyDescent="0.35">
      <c r="A83" s="21" t="s">
        <v>88</v>
      </c>
    </row>
    <row r="84" spans="1:1" ht="14.5" hidden="1" x14ac:dyDescent="0.35">
      <c r="A84" s="21" t="s">
        <v>87</v>
      </c>
    </row>
    <row r="85" spans="1:1" ht="14.5" hidden="1" x14ac:dyDescent="0.35">
      <c r="A85" s="21" t="s">
        <v>96</v>
      </c>
    </row>
    <row r="86" spans="1:1" ht="14.5" hidden="1" x14ac:dyDescent="0.35">
      <c r="A86" s="25" t="s">
        <v>95</v>
      </c>
    </row>
    <row r="87" spans="1:1" ht="14.5" hidden="1" x14ac:dyDescent="0.35">
      <c r="A87" s="21" t="s">
        <v>97</v>
      </c>
    </row>
    <row r="88" spans="1:1" ht="14.5" hidden="1" x14ac:dyDescent="0.35">
      <c r="A88" s="25" t="s">
        <v>98</v>
      </c>
    </row>
    <row r="89" spans="1:1" ht="14.5" hidden="1" x14ac:dyDescent="0.35">
      <c r="A89" s="21" t="s">
        <v>104</v>
      </c>
    </row>
    <row r="90" spans="1:1" ht="14.5" hidden="1" x14ac:dyDescent="0.35">
      <c r="A90" s="25" t="s">
        <v>105</v>
      </c>
    </row>
    <row r="91" spans="1:1" ht="14.5" hidden="1" x14ac:dyDescent="0.35">
      <c r="A91" s="21" t="s">
        <v>108</v>
      </c>
    </row>
    <row r="92" spans="1:1" ht="14.5" hidden="1" x14ac:dyDescent="0.35">
      <c r="A92" s="25" t="s">
        <v>107</v>
      </c>
    </row>
    <row r="93" spans="1:1" ht="14.5" hidden="1" x14ac:dyDescent="0.35">
      <c r="A93" s="21" t="s">
        <v>117</v>
      </c>
    </row>
    <row r="94" spans="1:1" ht="14.5" hidden="1" x14ac:dyDescent="0.35">
      <c r="A94" s="25" t="s">
        <v>116</v>
      </c>
    </row>
    <row r="95" spans="1:1" ht="14.5" hidden="1" x14ac:dyDescent="0.35">
      <c r="A95" s="21" t="s">
        <v>124</v>
      </c>
    </row>
    <row r="96" spans="1:1" ht="14.5" hidden="1" x14ac:dyDescent="0.35">
      <c r="A96" s="25" t="s">
        <v>123</v>
      </c>
    </row>
    <row r="97" spans="1:1" ht="14.5" hidden="1" x14ac:dyDescent="0.35">
      <c r="A97" s="21" t="s">
        <v>132</v>
      </c>
    </row>
    <row r="98" spans="1:1" ht="14.5" hidden="1" x14ac:dyDescent="0.35">
      <c r="A98" s="25" t="s">
        <v>131</v>
      </c>
    </row>
    <row r="99" spans="1:1" ht="14.5" hidden="1" x14ac:dyDescent="0.35">
      <c r="A99" s="21" t="s">
        <v>135</v>
      </c>
    </row>
    <row r="100" spans="1:1" ht="14.5" hidden="1" x14ac:dyDescent="0.35">
      <c r="A100" s="25" t="s">
        <v>134</v>
      </c>
    </row>
    <row r="101" spans="1:1" ht="14.5" hidden="1" x14ac:dyDescent="0.35">
      <c r="A101" s="21" t="s">
        <v>145</v>
      </c>
    </row>
    <row r="102" spans="1:1" ht="14.5" hidden="1" x14ac:dyDescent="0.35">
      <c r="A102" s="25" t="s">
        <v>123</v>
      </c>
    </row>
    <row r="103" spans="1:1" ht="14.5" hidden="1" x14ac:dyDescent="0.35">
      <c r="A103" s="21" t="s">
        <v>148</v>
      </c>
    </row>
    <row r="104" spans="1:1" ht="14.5" hidden="1" x14ac:dyDescent="0.35">
      <c r="A104" s="25" t="s">
        <v>147</v>
      </c>
    </row>
    <row r="105" spans="1:1" ht="14.5" hidden="1" x14ac:dyDescent="0.35">
      <c r="A105" s="21" t="s">
        <v>155</v>
      </c>
    </row>
    <row r="106" spans="1:1" ht="14.5" hidden="1" x14ac:dyDescent="0.35">
      <c r="A106" s="25" t="s">
        <v>123</v>
      </c>
    </row>
    <row r="107" spans="1:1" ht="14.5" hidden="1" x14ac:dyDescent="0.35">
      <c r="A107" s="21" t="s">
        <v>161</v>
      </c>
    </row>
    <row r="108" spans="1:1" ht="14.5" hidden="1" x14ac:dyDescent="0.35">
      <c r="A108" s="25" t="s">
        <v>123</v>
      </c>
    </row>
    <row r="109" spans="1:1" ht="14.5" hidden="1" x14ac:dyDescent="0.35">
      <c r="A109" s="21" t="s">
        <v>165</v>
      </c>
    </row>
    <row r="110" spans="1:1" ht="14.5" hidden="1" x14ac:dyDescent="0.35">
      <c r="A110" s="25" t="s">
        <v>45</v>
      </c>
    </row>
    <row r="111" spans="1:1" ht="14.5" x14ac:dyDescent="0.35">
      <c r="A111" s="21" t="s">
        <v>168</v>
      </c>
    </row>
    <row r="112" spans="1:1" ht="14.5" x14ac:dyDescent="0.35">
      <c r="A112" s="25" t="s">
        <v>169</v>
      </c>
    </row>
    <row r="120" spans="1:1" ht="14.5" x14ac:dyDescent="0.35">
      <c r="A120" s="21" t="s">
        <v>34</v>
      </c>
    </row>
    <row r="121" spans="1:1" ht="14.5" x14ac:dyDescent="0.35">
      <c r="A121" s="59" t="s">
        <v>36</v>
      </c>
    </row>
    <row r="122" spans="1:1" ht="14.5" x14ac:dyDescent="0.35">
      <c r="A122" s="21" t="s">
        <v>35</v>
      </c>
    </row>
    <row r="123" spans="1:1" ht="14.5" x14ac:dyDescent="0.35">
      <c r="A123" s="60" t="s">
        <v>37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C5C549-823F-4190-B352-0EC804121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78FE3D-3422-4CC3-9820-78A02D10A6A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75D6DF2-8770-4883-B32E-1401D216AB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NEW BEDFORD</vt:lpstr>
      <vt:lpstr>'NEW BEDFORD'!Print_Area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(DCS)</cp:lastModifiedBy>
  <cp:lastPrinted>2019-01-09T16:51:38Z</cp:lastPrinted>
  <dcterms:created xsi:type="dcterms:W3CDTF">2000-04-13T13:33:42Z</dcterms:created>
  <dcterms:modified xsi:type="dcterms:W3CDTF">2024-06-04T13:02:17Z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