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B44D3F7-5B67-485B-83E2-256786ED30C0}" xr6:coauthVersionLast="47" xr6:coauthVersionMax="47" xr10:uidLastSave="{00000000-0000-0000-0000-000000000000}"/>
  <bookViews>
    <workbookView xWindow="3450" yWindow="3765" windowWidth="21600" windowHeight="11385" xr2:uid="{00000000-000D-0000-FFFF-FFFF00000000}"/>
  </bookViews>
  <sheets>
    <sheet name="NORTH CENTRAL WIB" sheetId="2" r:id="rId1"/>
  </sheets>
  <definedNames>
    <definedName name="_xlnm.Print_Area" localSheetId="0">'NORTH CENTRAL WIB'!$A$1:$H$80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6" i="2" l="1"/>
  <c r="AA76" i="2"/>
  <c r="Z76" i="2"/>
  <c r="AB45" i="2"/>
  <c r="AB44" i="2"/>
  <c r="AB43" i="2"/>
  <c r="Y76" i="2"/>
  <c r="AB42" i="2"/>
  <c r="X41" i="2"/>
  <c r="X76" i="2" s="1"/>
  <c r="W76" i="2"/>
  <c r="V76" i="2"/>
  <c r="AB40" i="2"/>
  <c r="AB39" i="2"/>
  <c r="U76" i="2"/>
  <c r="AB38" i="2"/>
  <c r="AB71" i="2"/>
  <c r="T76" i="2"/>
  <c r="S69" i="2"/>
  <c r="AB69" i="2" s="1"/>
  <c r="S67" i="2"/>
  <c r="AB67" i="2" s="1"/>
  <c r="AB68" i="2"/>
  <c r="AB70" i="2"/>
  <c r="AB72" i="2"/>
  <c r="R34" i="2"/>
  <c r="AB34" i="2" s="1"/>
  <c r="R32" i="2"/>
  <c r="AB32" i="2" s="1"/>
  <c r="AB33" i="2"/>
  <c r="AB35" i="2"/>
  <c r="AB25" i="2"/>
  <c r="Q76" i="2"/>
  <c r="AB64" i="2"/>
  <c r="P63" i="2"/>
  <c r="AB63" i="2" s="1"/>
  <c r="AB74" i="2"/>
  <c r="AB31" i="2"/>
  <c r="O30" i="2"/>
  <c r="O73" i="2"/>
  <c r="AB41" i="2" l="1"/>
  <c r="S76" i="2"/>
  <c r="R76" i="2"/>
  <c r="O76" i="2"/>
  <c r="P76" i="2"/>
  <c r="AB30" i="2"/>
  <c r="AB24" i="2"/>
  <c r="N76" i="2"/>
  <c r="M76" i="2"/>
  <c r="AB53" i="2"/>
  <c r="AB52" i="2"/>
  <c r="L76" i="2"/>
  <c r="AB18" i="2"/>
  <c r="K17" i="2"/>
  <c r="AB66" i="2"/>
  <c r="J65" i="2"/>
  <c r="AB65" i="2" s="1"/>
  <c r="AB62" i="2"/>
  <c r="I61" i="2"/>
  <c r="I76" i="2" s="1"/>
  <c r="AB37" i="2"/>
  <c r="H76" i="2"/>
  <c r="K76" i="2" l="1"/>
  <c r="AB17" i="2"/>
  <c r="AB73" i="2"/>
  <c r="J76" i="2"/>
  <c r="AB61" i="2"/>
</calcChain>
</file>

<file path=xl/sharedStrings.xml><?xml version="1.0" encoding="utf-8"?>
<sst xmlns="http://schemas.openxmlformats.org/spreadsheetml/2006/main" count="285" uniqueCount="165">
  <si>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</si>
  <si>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</si>
  <si>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</si>
  <si>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</si>
  <si>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</si>
  <si>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</si>
  <si>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</si>
  <si>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</si>
  <si>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</si>
  <si>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</si>
  <si>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</si>
  <si>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</si>
  <si>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>N/A</t>
  </si>
  <si>
    <t>17.207</t>
  </si>
  <si>
    <t>CT EOL 21CCNCENTRADE</t>
  </si>
  <si>
    <t>4400-3067</t>
  </si>
  <si>
    <t>K103</t>
  </si>
  <si>
    <t>7003-1631</t>
  </si>
  <si>
    <t>7003-1778</t>
  </si>
  <si>
    <t>K264</t>
  </si>
  <si>
    <t>7003-1630</t>
  </si>
  <si>
    <t>7002-6626</t>
  </si>
  <si>
    <t>K105</t>
  </si>
  <si>
    <t>K107</t>
  </si>
  <si>
    <t>K284</t>
  </si>
  <si>
    <t>FAIN #</t>
  </si>
  <si>
    <t>TA38685-22-55-A-25</t>
  </si>
  <si>
    <t>AA-38535-22-55-A-25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</si>
  <si>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</si>
  <si>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</si>
  <si>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</si>
  <si>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</si>
  <si>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</si>
  <si>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</si>
  <si>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FY20233067</t>
  </si>
  <si>
    <t>JULY 1, 2023-SEPT. 30, 2023</t>
  </si>
  <si>
    <t>INITIAL AWARD FY24</t>
  </si>
  <si>
    <t>BUDGET #1 FY24</t>
  </si>
  <si>
    <t>CT EOL 24CCNCENWP</t>
  </si>
  <si>
    <t>INITIAL AWARD FY24 MAY 31, 2023</t>
  </si>
  <si>
    <t>TO ADD WPP SNAP EXPANSION FUNDS</t>
  </si>
  <si>
    <t>CT EOL 24CCNCENWIA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</si>
  <si>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</si>
  <si>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</si>
  <si>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</si>
  <si>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</si>
  <si>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</si>
  <si>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</si>
  <si>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</si>
  <si>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</si>
  <si>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</si>
  <si>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</si>
  <si>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</si>
  <si>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</si>
  <si>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24CCNCENNEGREA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</si>
  <si>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</si>
  <si>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</si>
  <si>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</si>
  <si>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</si>
  <si>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</si>
  <si>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</si>
  <si>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</si>
  <si>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</si>
  <si>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</si>
  <si>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CT EOL 24CCNCENVETSUI</t>
  </si>
  <si>
    <t>VETS RISING STAR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</si>
  <si>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</si>
  <si>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</si>
  <si>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</si>
  <si>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</si>
  <si>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</si>
  <si>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</si>
  <si>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DVOP</t>
  </si>
  <si>
    <t>JULY 1,2023-JUNE 30, 2024</t>
  </si>
  <si>
    <t>TO ADD FY24 VETS FUNDS</t>
  </si>
  <si>
    <t>BUDGET #5 FY24 AUGUST 31, 2023</t>
  </si>
  <si>
    <t>BUDGET #5 FY24</t>
  </si>
  <si>
    <t>BUDGET #6 FY24</t>
  </si>
  <si>
    <t>CT EOL 24CCNCENSOSWTF</t>
  </si>
  <si>
    <t>TO ADD WTF FUNDS</t>
  </si>
  <si>
    <t>BUDGET #6 FY24 SEPTEMBER 12, 2023</t>
  </si>
  <si>
    <t>WORKFORCE TRAINING FUND</t>
  </si>
  <si>
    <t>WTRUSTF24</t>
  </si>
  <si>
    <t>7003-0135</t>
  </si>
  <si>
    <t>BUDGET #7 FY24</t>
  </si>
  <si>
    <t>REGIONAL PLANNING</t>
  </si>
  <si>
    <t>FES2023</t>
  </si>
  <si>
    <t>ES-38736-22-55-A-25</t>
  </si>
  <si>
    <t>FWIADWK23A</t>
  </si>
  <si>
    <t>TO ADD REGIONAL PLANNING FUNDS</t>
  </si>
  <si>
    <t>BUDGET #7 FY24 SEPTEMBER 22, 2023</t>
  </si>
  <si>
    <t>SEPT 25, 2023-JUNE 30,  2024</t>
  </si>
  <si>
    <t>BUDGET #8 FY24</t>
  </si>
  <si>
    <t>ADULT</t>
  </si>
  <si>
    <t>FWIAADT24A</t>
  </si>
  <si>
    <t>TO ADD FY24 ADULT FUNDS</t>
  </si>
  <si>
    <t>BUDGET #8 FY24 SEPTEMBER 26, 2023</t>
  </si>
  <si>
    <t>BUDGET #9 FY24</t>
  </si>
  <si>
    <t>STATE ONE STOP</t>
  </si>
  <si>
    <t>STOSCC2024</t>
  </si>
  <si>
    <t>7003-0803</t>
  </si>
  <si>
    <t>TO ADD FY24 SOS FUNDS</t>
  </si>
  <si>
    <t>BUDGET #9 FY24 SEPTEMBER 27, 2023</t>
  </si>
  <si>
    <t>WP 90%</t>
  </si>
  <si>
    <t>FES2024</t>
  </si>
  <si>
    <t>WP 10%</t>
  </si>
  <si>
    <t>TO ADD WP FUNDS</t>
  </si>
  <si>
    <t>BUDGET #10 FY24 DEC 1, 2023</t>
  </si>
  <si>
    <t>BUDGET #10 FY24</t>
  </si>
  <si>
    <t>BUDGET #11 FY24</t>
  </si>
  <si>
    <t>TO ADD WIOA FUNDS</t>
  </si>
  <si>
    <t>BUDGET #11 FY24 DEC 7, 2023</t>
  </si>
  <si>
    <t>FWIAADT24B</t>
  </si>
  <si>
    <t>FWIADWK24B</t>
  </si>
  <si>
    <t>BUDGET #12 FY24</t>
  </si>
  <si>
    <t>RAPID RESPONSE STATE STAFF</t>
  </si>
  <si>
    <t>TO ADD RAPID RESPONSE FUNDS</t>
  </si>
  <si>
    <t>BUDGET #12 FY24 DEC 21, 2023</t>
  </si>
  <si>
    <t>BUDGET #13 FY24</t>
  </si>
  <si>
    <t>MRC</t>
  </si>
  <si>
    <t>F100VR0023</t>
  </si>
  <si>
    <t>4120-0020</t>
  </si>
  <si>
    <t>K133</t>
  </si>
  <si>
    <t>TO ADD PARTNER FUNDS</t>
  </si>
  <si>
    <t>BUDGET #13 FY24  JANUARY 24,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</si>
  <si>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</si>
  <si>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</si>
  <si>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</si>
  <si>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</si>
  <si>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</si>
  <si>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#14 FY24</t>
  </si>
  <si>
    <t>TO ADD DTA WPP FUNDS</t>
  </si>
  <si>
    <t>BUDGET #14 FY24  FEB. 27, 2024</t>
  </si>
  <si>
    <t>BUDGET #15 FY24</t>
  </si>
  <si>
    <t>TO ADD RESEA FUNDS</t>
  </si>
  <si>
    <t>BUDGET #15 FY24  FEB. 29,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</si>
  <si>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</si>
  <si>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</si>
  <si>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</si>
  <si>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</si>
  <si>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</si>
  <si>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</si>
  <si>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#16 FY24  MARCH 1, 2024</t>
  </si>
  <si>
    <t>BUDGET #17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</si>
  <si>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</si>
  <si>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</si>
  <si>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</si>
  <si>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</si>
  <si>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</si>
  <si>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</si>
  <si>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</si>
  <si>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</si>
  <si>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4, 2024</t>
  </si>
  <si>
    <t>BUDGET #18 FY24</t>
  </si>
  <si>
    <t>MA COMMISION FOR THE BLIND</t>
  </si>
  <si>
    <t> FH126A23VR</t>
  </si>
  <si>
    <t>4110-3021</t>
  </si>
  <si>
    <t>K222</t>
  </si>
  <si>
    <t>BUDGET #18 FY24  MARCH 13, 2024</t>
  </si>
  <si>
    <t>BUDGET #19 FY24</t>
  </si>
  <si>
    <t>BUDGET #19 FY24  MARCH 15, 2024</t>
  </si>
  <si>
    <t xml:space="preserve">MA SCSEP </t>
  </si>
  <si>
    <t>9110-1178</t>
  </si>
  <si>
    <t>K116</t>
  </si>
  <si>
    <t>FAD0068NG0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</si>
</sst>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0" applyFont="1"/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44" fontId="11" fillId="0" borderId="5" xfId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22" fillId="0" borderId="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0" fontId="18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8"/>
  <sheetViews>
    <sheetView tabSelected="1" zoomScale="120" zoomScaleNormal="120" workbookViewId="0">
      <selection activeCell="C46" sqref="C46"/>
    </sheetView>
  </sheetViews>
  <sheetFormatPr defaultColWidth="9.140625" defaultRowHeight="13.5" x14ac:dyDescent="0.25"/>
  <cols>
    <col min="1" max="1" width="83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7.85546875" style="2" hidden="1" customWidth="1"/>
    <col min="9" max="17" width="18" style="2" hidden="1" customWidth="1"/>
    <col min="18" max="26" width="13.85546875" style="2" hidden="1" customWidth="1"/>
    <col min="27" max="27" width="13.85546875" style="2" customWidth="1"/>
    <col min="28" max="28" width="12.140625" style="3" hidden="1" customWidth="1"/>
    <col min="29" max="29" width="11.5703125" style="3" bestFit="1" customWidth="1"/>
    <col min="30" max="16384" width="9.140625" style="3"/>
  </cols>
  <sheetData>
    <row r="1" spans="1:28" ht="29.25" customHeight="1" x14ac:dyDescent="0.3">
      <c r="B1" s="98" t="s">
        <v>10</v>
      </c>
      <c r="C1" s="99"/>
      <c r="D1" s="99"/>
      <c r="E1" s="99"/>
      <c r="F1" s="99"/>
      <c r="G1" s="99"/>
      <c r="H1" s="99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8" ht="22.5" customHeight="1" x14ac:dyDescent="0.3">
      <c r="A2" s="10" t="s">
        <v>11</v>
      </c>
      <c r="B2" s="9" t="s">
        <v>7</v>
      </c>
      <c r="C2" s="1"/>
    </row>
    <row r="3" spans="1:28" ht="21" thickBot="1" x14ac:dyDescent="0.35">
      <c r="A3" s="4"/>
      <c r="B3" s="5"/>
      <c r="C3" s="1"/>
    </row>
    <row r="4" spans="1:28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3" t="s">
        <v>25</v>
      </c>
      <c r="H4" s="12" t="s">
        <v>36</v>
      </c>
      <c r="I4" s="63" t="s">
        <v>37</v>
      </c>
      <c r="J4" s="63" t="s">
        <v>48</v>
      </c>
      <c r="K4" s="63" t="s">
        <v>53</v>
      </c>
      <c r="L4" s="63" t="s">
        <v>63</v>
      </c>
      <c r="M4" s="63" t="s">
        <v>76</v>
      </c>
      <c r="N4" s="63" t="s">
        <v>77</v>
      </c>
      <c r="O4" s="63" t="s">
        <v>84</v>
      </c>
      <c r="P4" s="63" t="s">
        <v>92</v>
      </c>
      <c r="Q4" s="63" t="s">
        <v>97</v>
      </c>
      <c r="R4" s="63" t="s">
        <v>108</v>
      </c>
      <c r="S4" s="63" t="s">
        <v>109</v>
      </c>
      <c r="T4" s="63" t="s">
        <v>114</v>
      </c>
      <c r="U4" s="63" t="s">
        <v>118</v>
      </c>
      <c r="V4" s="63" t="s">
        <v>130</v>
      </c>
      <c r="W4" s="63" t="s">
        <v>133</v>
      </c>
      <c r="X4" s="63" t="s">
        <v>140</v>
      </c>
      <c r="Y4" s="63" t="s">
        <v>143</v>
      </c>
      <c r="Z4" s="63" t="s">
        <v>153</v>
      </c>
      <c r="AA4" s="63" t="s">
        <v>159</v>
      </c>
      <c r="AB4" s="13" t="s">
        <v>6</v>
      </c>
    </row>
    <row r="5" spans="1:28" s="8" customFormat="1" ht="16.5" hidden="1" x14ac:dyDescent="0.3">
      <c r="A5" s="43"/>
      <c r="B5" s="44"/>
      <c r="C5" s="45"/>
      <c r="D5" s="45"/>
      <c r="E5" s="45"/>
      <c r="F5" s="46"/>
      <c r="G5" s="46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8"/>
    </row>
    <row r="6" spans="1:28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7"/>
    </row>
    <row r="7" spans="1:28" s="14" customFormat="1" ht="19.5" hidden="1" customHeight="1" x14ac:dyDescent="0.3">
      <c r="A7" s="16" t="s">
        <v>14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7"/>
    </row>
    <row r="8" spans="1:28" s="14" customFormat="1" ht="16.5" hidden="1" x14ac:dyDescent="0.3">
      <c r="A8" s="31"/>
      <c r="B8" s="51"/>
      <c r="C8" s="16"/>
      <c r="D8" s="16"/>
      <c r="E8" s="16"/>
      <c r="F8" s="16"/>
      <c r="G8" s="16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33"/>
    </row>
    <row r="9" spans="1:28" s="14" customFormat="1" ht="16.5" hidden="1" x14ac:dyDescent="0.3">
      <c r="A9" s="31"/>
      <c r="B9" s="26"/>
      <c r="C9" s="16"/>
      <c r="D9" s="16"/>
      <c r="E9" s="16"/>
      <c r="F9" s="16"/>
      <c r="G9" s="59" t="s">
        <v>26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33"/>
    </row>
    <row r="10" spans="1:28" s="14" customFormat="1" ht="16.5" hidden="1" x14ac:dyDescent="0.3">
      <c r="A10" s="31"/>
      <c r="B10" s="26"/>
      <c r="C10" s="16"/>
      <c r="D10" s="16"/>
      <c r="E10" s="16"/>
      <c r="F10" s="16"/>
      <c r="G10" s="59" t="s">
        <v>26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33"/>
    </row>
    <row r="11" spans="1:28" s="14" customFormat="1" ht="16.5" hidden="1" x14ac:dyDescent="0.3">
      <c r="A11" s="50"/>
      <c r="B11" s="51"/>
      <c r="C11" s="16"/>
      <c r="D11" s="16"/>
      <c r="E11" s="16"/>
      <c r="F11" s="16"/>
      <c r="G11" s="16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33"/>
    </row>
    <row r="12" spans="1:28" s="14" customFormat="1" ht="16.5" hidden="1" x14ac:dyDescent="0.3">
      <c r="A12" s="50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33"/>
    </row>
    <row r="13" spans="1:28" s="14" customFormat="1" ht="16.5" hidden="1" x14ac:dyDescent="0.3">
      <c r="A13" s="50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33"/>
    </row>
    <row r="14" spans="1:28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33"/>
    </row>
    <row r="15" spans="1:28" s="14" customFormat="1" ht="16.5" hidden="1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33"/>
    </row>
    <row r="16" spans="1:28" s="14" customFormat="1" ht="16.5" hidden="1" x14ac:dyDescent="0.3">
      <c r="A16" s="16" t="s">
        <v>54</v>
      </c>
      <c r="B16" s="26"/>
      <c r="C16" s="32"/>
      <c r="D16" s="32"/>
      <c r="E16" s="32"/>
      <c r="F16" s="32"/>
      <c r="G16" s="3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33"/>
    </row>
    <row r="17" spans="1:29" s="14" customFormat="1" ht="16.5" hidden="1" x14ac:dyDescent="0.3">
      <c r="A17" s="64" t="s">
        <v>57</v>
      </c>
      <c r="B17" s="76" t="s">
        <v>43</v>
      </c>
      <c r="C17" s="16" t="s">
        <v>58</v>
      </c>
      <c r="D17" s="16" t="s">
        <v>59</v>
      </c>
      <c r="E17" s="16" t="s">
        <v>60</v>
      </c>
      <c r="F17" s="16">
        <v>17.225000000000001</v>
      </c>
      <c r="G17" s="78" t="s">
        <v>61</v>
      </c>
      <c r="H17" s="24"/>
      <c r="I17" s="24"/>
      <c r="J17" s="24"/>
      <c r="K17" s="79">
        <f>93547.1274053427-1</f>
        <v>93546.127405342704</v>
      </c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>
        <v>92250</v>
      </c>
      <c r="X17" s="79"/>
      <c r="Y17" s="79"/>
      <c r="Z17" s="79"/>
      <c r="AA17" s="79"/>
      <c r="AB17" s="17">
        <f>SUM(K17:W17)</f>
        <v>185796.1274053427</v>
      </c>
    </row>
    <row r="18" spans="1:29" s="14" customFormat="1" ht="15" hidden="1" customHeight="1" x14ac:dyDescent="0.3">
      <c r="A18" s="64" t="s">
        <v>57</v>
      </c>
      <c r="B18" s="26" t="s">
        <v>62</v>
      </c>
      <c r="C18" s="16" t="s">
        <v>58</v>
      </c>
      <c r="D18" s="16" t="s">
        <v>59</v>
      </c>
      <c r="E18" s="16" t="s">
        <v>60</v>
      </c>
      <c r="F18" s="16">
        <v>17.225000000000001</v>
      </c>
      <c r="G18" s="78" t="s">
        <v>61</v>
      </c>
      <c r="H18" s="24"/>
      <c r="I18" s="24"/>
      <c r="J18" s="24"/>
      <c r="K18" s="79">
        <v>1</v>
      </c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33">
        <f>SUM(K18)</f>
        <v>1</v>
      </c>
    </row>
    <row r="19" spans="1:29" s="14" customFormat="1" ht="15" hidden="1" customHeight="1" x14ac:dyDescent="0.3">
      <c r="A19" s="50"/>
      <c r="B19" s="26"/>
      <c r="C19" s="16"/>
      <c r="D19" s="16"/>
      <c r="E19" s="16"/>
      <c r="F19" s="16"/>
      <c r="G19" s="16"/>
      <c r="H19" s="24"/>
      <c r="I19" s="24"/>
      <c r="J19" s="24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33"/>
      <c r="AC19" s="60"/>
    </row>
    <row r="20" spans="1:29" s="14" customFormat="1" ht="16.5" hidden="1" x14ac:dyDescent="0.3">
      <c r="A20" s="27"/>
      <c r="B20" s="26"/>
      <c r="C20" s="16"/>
      <c r="D20" s="16"/>
      <c r="E20" s="16"/>
      <c r="F20" s="16"/>
      <c r="G20" s="16"/>
      <c r="H20" s="24"/>
      <c r="I20" s="24"/>
      <c r="J20" s="24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33"/>
    </row>
    <row r="21" spans="1:29" s="14" customFormat="1" ht="15" hidden="1" customHeight="1" x14ac:dyDescent="0.3">
      <c r="A21" s="31"/>
      <c r="B21" s="26"/>
      <c r="C21" s="34"/>
      <c r="D21" s="34"/>
      <c r="E21" s="35"/>
      <c r="F21" s="16"/>
      <c r="G21" s="16"/>
      <c r="H21" s="24"/>
      <c r="I21" s="24"/>
      <c r="J21" s="24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33"/>
    </row>
    <row r="22" spans="1:29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24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33"/>
    </row>
    <row r="23" spans="1:29" s="28" customFormat="1" ht="15.75" hidden="1" customHeight="1" x14ac:dyDescent="0.3">
      <c r="A23" s="16" t="s">
        <v>78</v>
      </c>
      <c r="B23" s="26"/>
      <c r="C23" s="32"/>
      <c r="D23" s="32"/>
      <c r="E23" s="32"/>
      <c r="F23" s="32"/>
      <c r="G23" s="70"/>
      <c r="H23" s="25"/>
      <c r="I23" s="25"/>
      <c r="J23" s="25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33"/>
    </row>
    <row r="24" spans="1:29" s="28" customFormat="1" ht="14.25" hidden="1" customHeight="1" x14ac:dyDescent="0.25">
      <c r="A24" s="37" t="s">
        <v>81</v>
      </c>
      <c r="B24" s="26" t="s">
        <v>43</v>
      </c>
      <c r="C24" s="56" t="s">
        <v>82</v>
      </c>
      <c r="D24" s="67" t="s">
        <v>83</v>
      </c>
      <c r="E24" s="68" t="s">
        <v>19</v>
      </c>
      <c r="F24" s="16" t="s">
        <v>12</v>
      </c>
      <c r="G24" s="40"/>
      <c r="H24" s="23"/>
      <c r="I24" s="23"/>
      <c r="J24" s="23"/>
      <c r="K24" s="75"/>
      <c r="L24" s="75"/>
      <c r="M24" s="75"/>
      <c r="N24" s="75">
        <v>95000</v>
      </c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17">
        <f>SUM(N24)</f>
        <v>95000</v>
      </c>
    </row>
    <row r="25" spans="1:29" s="28" customFormat="1" ht="15.75" hidden="1" thickBot="1" x14ac:dyDescent="0.3">
      <c r="A25" s="42" t="s">
        <v>98</v>
      </c>
      <c r="B25" s="76" t="s">
        <v>43</v>
      </c>
      <c r="C25" s="69" t="s">
        <v>99</v>
      </c>
      <c r="D25" s="67" t="s">
        <v>100</v>
      </c>
      <c r="E25" s="67" t="s">
        <v>24</v>
      </c>
      <c r="F25" s="26" t="s">
        <v>12</v>
      </c>
      <c r="G25" s="38"/>
      <c r="H25" s="23"/>
      <c r="I25" s="23"/>
      <c r="J25" s="23"/>
      <c r="K25" s="75"/>
      <c r="L25" s="75"/>
      <c r="M25" s="75"/>
      <c r="N25" s="75"/>
      <c r="O25" s="75"/>
      <c r="P25" s="75"/>
      <c r="Q25" s="75">
        <v>231250</v>
      </c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17">
        <f>Q25</f>
        <v>231250</v>
      </c>
    </row>
    <row r="26" spans="1:29" s="28" customFormat="1" ht="14.1" hidden="1" customHeight="1" thickTop="1" x14ac:dyDescent="0.25">
      <c r="A26" s="42"/>
      <c r="B26" s="26"/>
      <c r="C26" s="16"/>
      <c r="D26" s="16"/>
      <c r="E26" s="16"/>
      <c r="F26" s="26"/>
      <c r="G26" s="38"/>
      <c r="H26" s="23"/>
      <c r="I26" s="23"/>
      <c r="J26" s="23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33"/>
    </row>
    <row r="27" spans="1:29" s="28" customFormat="1" ht="14.25" hidden="1" customHeight="1" x14ac:dyDescent="0.25">
      <c r="A27" s="42"/>
      <c r="B27" s="38"/>
      <c r="C27" s="39"/>
      <c r="D27" s="39"/>
      <c r="E27" s="39"/>
      <c r="F27" s="38"/>
      <c r="G27" s="38"/>
      <c r="H27" s="23"/>
      <c r="I27" s="23"/>
      <c r="J27" s="23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33"/>
    </row>
    <row r="28" spans="1:29" s="28" customFormat="1" ht="14.25" customHeight="1" x14ac:dyDescent="0.25">
      <c r="A28" s="22" t="s">
        <v>8</v>
      </c>
      <c r="B28" s="38"/>
      <c r="C28" s="39"/>
      <c r="D28" s="39"/>
      <c r="E28" s="39"/>
      <c r="F28" s="38"/>
      <c r="G28" s="26"/>
      <c r="H28" s="23"/>
      <c r="I28" s="23"/>
      <c r="J28" s="23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33"/>
    </row>
    <row r="29" spans="1:29" s="28" customFormat="1" ht="14.25" customHeight="1" x14ac:dyDescent="0.25">
      <c r="A29" s="16" t="s">
        <v>38</v>
      </c>
      <c r="B29" s="38"/>
      <c r="C29" s="34"/>
      <c r="D29" s="34"/>
      <c r="E29" s="34"/>
      <c r="F29" s="26"/>
      <c r="G29" s="26"/>
      <c r="H29" s="23"/>
      <c r="I29" s="23"/>
      <c r="J29" s="23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33"/>
    </row>
    <row r="30" spans="1:29" s="28" customFormat="1" ht="15.75" hidden="1" x14ac:dyDescent="0.25">
      <c r="A30" s="31" t="s">
        <v>85</v>
      </c>
      <c r="B30" s="26" t="s">
        <v>91</v>
      </c>
      <c r="C30" s="16" t="s">
        <v>86</v>
      </c>
      <c r="D30" s="16" t="s">
        <v>21</v>
      </c>
      <c r="E30" s="16" t="s">
        <v>22</v>
      </c>
      <c r="F30" s="26">
        <v>17.207000000000001</v>
      </c>
      <c r="G30" s="81" t="s">
        <v>87</v>
      </c>
      <c r="H30" s="23"/>
      <c r="I30" s="23"/>
      <c r="J30" s="23"/>
      <c r="K30" s="75"/>
      <c r="L30" s="75"/>
      <c r="M30" s="75"/>
      <c r="N30" s="75"/>
      <c r="O30" s="75">
        <f>30000-1</f>
        <v>29999</v>
      </c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17">
        <f>SUM(O30)</f>
        <v>29999</v>
      </c>
    </row>
    <row r="31" spans="1:29" s="28" customFormat="1" ht="15.75" hidden="1" x14ac:dyDescent="0.25">
      <c r="A31" s="31" t="s">
        <v>85</v>
      </c>
      <c r="B31" s="26" t="s">
        <v>45</v>
      </c>
      <c r="C31" s="16" t="s">
        <v>86</v>
      </c>
      <c r="D31" s="16" t="s">
        <v>21</v>
      </c>
      <c r="E31" s="16" t="s">
        <v>22</v>
      </c>
      <c r="F31" s="26">
        <v>17.207000000000001</v>
      </c>
      <c r="G31" s="81" t="s">
        <v>87</v>
      </c>
      <c r="H31" s="23"/>
      <c r="I31" s="23"/>
      <c r="J31" s="23"/>
      <c r="K31" s="75"/>
      <c r="L31" s="75"/>
      <c r="M31" s="75"/>
      <c r="N31" s="75"/>
      <c r="O31" s="75">
        <v>1</v>
      </c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17">
        <f>SUM(O31)</f>
        <v>1</v>
      </c>
    </row>
    <row r="32" spans="1:29" s="28" customFormat="1" ht="15.75" hidden="1" x14ac:dyDescent="0.25">
      <c r="A32" s="27" t="s">
        <v>103</v>
      </c>
      <c r="B32" s="26" t="s">
        <v>43</v>
      </c>
      <c r="C32" s="16" t="s">
        <v>104</v>
      </c>
      <c r="D32" s="16" t="s">
        <v>21</v>
      </c>
      <c r="E32" s="16" t="s">
        <v>22</v>
      </c>
      <c r="F32" s="26">
        <v>17.207000000000001</v>
      </c>
      <c r="G32" s="78" t="s">
        <v>87</v>
      </c>
      <c r="H32" s="23"/>
      <c r="I32" s="23"/>
      <c r="J32" s="23"/>
      <c r="K32" s="75"/>
      <c r="L32" s="75"/>
      <c r="M32" s="75"/>
      <c r="N32" s="75"/>
      <c r="O32" s="75"/>
      <c r="P32" s="75"/>
      <c r="Q32" s="75"/>
      <c r="R32" s="75">
        <f>205711.26-1</f>
        <v>205710.26</v>
      </c>
      <c r="S32" s="75"/>
      <c r="T32" s="75"/>
      <c r="U32" s="75"/>
      <c r="V32" s="75"/>
      <c r="W32" s="75"/>
      <c r="X32" s="75"/>
      <c r="Y32" s="75"/>
      <c r="Z32" s="75"/>
      <c r="AA32" s="75"/>
      <c r="AB32" s="17">
        <f>SUM(R32)</f>
        <v>205710.26</v>
      </c>
    </row>
    <row r="33" spans="1:28" s="28" customFormat="1" ht="15.75" hidden="1" x14ac:dyDescent="0.25">
      <c r="A33" s="27" t="s">
        <v>103</v>
      </c>
      <c r="B33" s="26" t="s">
        <v>45</v>
      </c>
      <c r="C33" s="16" t="s">
        <v>104</v>
      </c>
      <c r="D33" s="16" t="s">
        <v>21</v>
      </c>
      <c r="E33" s="16" t="s">
        <v>22</v>
      </c>
      <c r="F33" s="26">
        <v>17.207000000000001</v>
      </c>
      <c r="G33" s="78" t="s">
        <v>87</v>
      </c>
      <c r="H33" s="23"/>
      <c r="I33" s="23"/>
      <c r="J33" s="23"/>
      <c r="K33" s="75"/>
      <c r="L33" s="75"/>
      <c r="M33" s="75"/>
      <c r="N33" s="75"/>
      <c r="O33" s="75"/>
      <c r="P33" s="75"/>
      <c r="Q33" s="75"/>
      <c r="R33" s="75">
        <v>1</v>
      </c>
      <c r="S33" s="75"/>
      <c r="T33" s="75"/>
      <c r="U33" s="75"/>
      <c r="V33" s="75"/>
      <c r="W33" s="75"/>
      <c r="X33" s="75"/>
      <c r="Y33" s="75"/>
      <c r="Z33" s="75"/>
      <c r="AA33" s="75"/>
      <c r="AB33" s="17">
        <f t="shared" ref="AB33:AB35" si="0">SUM(R33)</f>
        <v>1</v>
      </c>
    </row>
    <row r="34" spans="1:28" s="28" customFormat="1" ht="14.25" hidden="1" customHeight="1" x14ac:dyDescent="0.25">
      <c r="A34" s="27" t="s">
        <v>105</v>
      </c>
      <c r="B34" s="26" t="s">
        <v>43</v>
      </c>
      <c r="C34" s="16" t="s">
        <v>104</v>
      </c>
      <c r="D34" s="16" t="s">
        <v>21</v>
      </c>
      <c r="E34" s="16" t="s">
        <v>23</v>
      </c>
      <c r="F34" s="26" t="s">
        <v>13</v>
      </c>
      <c r="G34" s="78" t="s">
        <v>87</v>
      </c>
      <c r="H34" s="23"/>
      <c r="I34" s="23"/>
      <c r="J34" s="23"/>
      <c r="K34" s="75"/>
      <c r="L34" s="75"/>
      <c r="M34" s="75"/>
      <c r="N34" s="75"/>
      <c r="O34" s="75"/>
      <c r="P34" s="75"/>
      <c r="Q34" s="75"/>
      <c r="R34" s="75">
        <f>34266-1</f>
        <v>34265</v>
      </c>
      <c r="S34" s="75"/>
      <c r="T34" s="75"/>
      <c r="U34" s="75"/>
      <c r="V34" s="75"/>
      <c r="W34" s="75"/>
      <c r="X34" s="75"/>
      <c r="Y34" s="75"/>
      <c r="Z34" s="75"/>
      <c r="AA34" s="75"/>
      <c r="AB34" s="17">
        <f t="shared" si="0"/>
        <v>34265</v>
      </c>
    </row>
    <row r="35" spans="1:28" s="28" customFormat="1" ht="14.25" hidden="1" customHeight="1" x14ac:dyDescent="0.25">
      <c r="A35" s="27" t="s">
        <v>105</v>
      </c>
      <c r="B35" s="26" t="s">
        <v>45</v>
      </c>
      <c r="C35" s="16" t="s">
        <v>104</v>
      </c>
      <c r="D35" s="16" t="s">
        <v>21</v>
      </c>
      <c r="E35" s="16" t="s">
        <v>23</v>
      </c>
      <c r="F35" s="26" t="s">
        <v>13</v>
      </c>
      <c r="G35" s="78" t="s">
        <v>87</v>
      </c>
      <c r="H35" s="23"/>
      <c r="I35" s="23"/>
      <c r="J35" s="23"/>
      <c r="K35" s="75"/>
      <c r="L35" s="75"/>
      <c r="M35" s="75"/>
      <c r="N35" s="75"/>
      <c r="O35" s="75"/>
      <c r="P35" s="75"/>
      <c r="Q35" s="75"/>
      <c r="R35" s="75">
        <v>1</v>
      </c>
      <c r="S35" s="75"/>
      <c r="T35" s="75"/>
      <c r="U35" s="75"/>
      <c r="V35" s="75"/>
      <c r="W35" s="75"/>
      <c r="X35" s="75"/>
      <c r="Y35" s="75"/>
      <c r="Z35" s="75"/>
      <c r="AA35" s="75"/>
      <c r="AB35" s="17">
        <f t="shared" si="0"/>
        <v>1</v>
      </c>
    </row>
    <row r="36" spans="1:28" s="28" customFormat="1" ht="14.25" hidden="1" customHeight="1" x14ac:dyDescent="0.3">
      <c r="A36" s="27"/>
      <c r="B36" s="26"/>
      <c r="C36" s="41"/>
      <c r="D36" s="41"/>
      <c r="E36" s="16"/>
      <c r="F36" s="26"/>
      <c r="G36" s="59"/>
      <c r="H36" s="23"/>
      <c r="I36" s="23"/>
      <c r="J36" s="23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17"/>
    </row>
    <row r="37" spans="1:28" s="28" customFormat="1" ht="14.25" hidden="1" customHeight="1" x14ac:dyDescent="0.3">
      <c r="A37" s="73" t="s">
        <v>33</v>
      </c>
      <c r="B37" s="26" t="s">
        <v>35</v>
      </c>
      <c r="C37" s="18" t="s">
        <v>34</v>
      </c>
      <c r="D37" s="18" t="s">
        <v>15</v>
      </c>
      <c r="E37" s="18" t="s">
        <v>16</v>
      </c>
      <c r="F37" s="74">
        <v>10.561</v>
      </c>
      <c r="G37" s="26"/>
      <c r="H37" s="75">
        <v>4200.9800000000005</v>
      </c>
      <c r="I37" s="23"/>
      <c r="J37" s="23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17">
        <f>SUM(H37:I37)</f>
        <v>4200.9800000000005</v>
      </c>
    </row>
    <row r="38" spans="1:28" s="28" customFormat="1" ht="14.25" hidden="1" customHeight="1" x14ac:dyDescent="0.25">
      <c r="A38" s="73" t="s">
        <v>119</v>
      </c>
      <c r="B38" s="26" t="s">
        <v>43</v>
      </c>
      <c r="C38" s="85" t="s">
        <v>120</v>
      </c>
      <c r="D38" s="85" t="s">
        <v>121</v>
      </c>
      <c r="E38" s="66" t="s">
        <v>122</v>
      </c>
      <c r="F38" s="84"/>
      <c r="G38" s="26"/>
      <c r="H38" s="75"/>
      <c r="I38" s="23"/>
      <c r="J38" s="23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>
        <v>5494.58</v>
      </c>
      <c r="V38" s="75"/>
      <c r="W38" s="75"/>
      <c r="X38" s="75"/>
      <c r="Y38" s="75"/>
      <c r="Z38" s="75"/>
      <c r="AA38" s="75"/>
      <c r="AB38" s="17">
        <f>SUM(U38)</f>
        <v>5494.58</v>
      </c>
    </row>
    <row r="39" spans="1:28" s="28" customFormat="1" ht="14.25" hidden="1" customHeight="1" x14ac:dyDescent="0.25">
      <c r="A39" s="73" t="s">
        <v>125</v>
      </c>
      <c r="B39" s="26" t="s">
        <v>43</v>
      </c>
      <c r="C39" s="85" t="s">
        <v>126</v>
      </c>
      <c r="D39" s="85" t="s">
        <v>127</v>
      </c>
      <c r="E39" s="16" t="s">
        <v>128</v>
      </c>
      <c r="F39" s="16" t="s">
        <v>12</v>
      </c>
      <c r="G39" s="26"/>
      <c r="H39" s="75"/>
      <c r="I39" s="23"/>
      <c r="J39" s="23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>
        <v>10924.557389321224</v>
      </c>
      <c r="W39" s="75"/>
      <c r="X39" s="75"/>
      <c r="Y39" s="75"/>
      <c r="Z39" s="75"/>
      <c r="AA39" s="75"/>
      <c r="AB39" s="17">
        <f>V39</f>
        <v>10924.557389321224</v>
      </c>
    </row>
    <row r="40" spans="1:28" s="28" customFormat="1" ht="14.25" hidden="1" customHeight="1" x14ac:dyDescent="0.25">
      <c r="A40" s="27" t="s">
        <v>129</v>
      </c>
      <c r="B40" s="26" t="s">
        <v>43</v>
      </c>
      <c r="C40" s="85" t="s">
        <v>126</v>
      </c>
      <c r="D40" s="85" t="s">
        <v>127</v>
      </c>
      <c r="E40" s="16" t="s">
        <v>128</v>
      </c>
      <c r="F40" s="16" t="s">
        <v>12</v>
      </c>
      <c r="G40" s="26"/>
      <c r="H40" s="75"/>
      <c r="I40" s="23"/>
      <c r="J40" s="23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>
        <v>10924.557389321224</v>
      </c>
      <c r="W40" s="75"/>
      <c r="X40" s="75"/>
      <c r="Y40" s="75"/>
      <c r="Z40" s="75"/>
      <c r="AA40" s="75"/>
      <c r="AB40" s="17">
        <f>V40</f>
        <v>10924.557389321224</v>
      </c>
    </row>
    <row r="41" spans="1:28" s="28" customFormat="1" ht="14.25" hidden="1" customHeight="1" x14ac:dyDescent="0.25">
      <c r="A41" s="27" t="s">
        <v>136</v>
      </c>
      <c r="B41" s="82" t="s">
        <v>43</v>
      </c>
      <c r="C41" s="54" t="s">
        <v>137</v>
      </c>
      <c r="D41" s="54" t="s">
        <v>138</v>
      </c>
      <c r="E41" s="54" t="s">
        <v>139</v>
      </c>
      <c r="F41" s="84"/>
      <c r="G41" s="26"/>
      <c r="H41" s="75"/>
      <c r="I41" s="23"/>
      <c r="J41" s="23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>
        <f>108241-1</f>
        <v>108240</v>
      </c>
      <c r="Y41" s="75"/>
      <c r="Z41" s="75"/>
      <c r="AA41" s="75"/>
      <c r="AB41" s="17">
        <f>X41</f>
        <v>108240</v>
      </c>
    </row>
    <row r="42" spans="1:28" s="28" customFormat="1" ht="14.25" hidden="1" customHeight="1" x14ac:dyDescent="0.25">
      <c r="A42" s="27" t="s">
        <v>136</v>
      </c>
      <c r="B42" s="26" t="s">
        <v>45</v>
      </c>
      <c r="C42" s="54" t="s">
        <v>137</v>
      </c>
      <c r="D42" s="54" t="s">
        <v>138</v>
      </c>
      <c r="E42" s="54" t="s">
        <v>139</v>
      </c>
      <c r="F42" s="38"/>
      <c r="G42" s="26"/>
      <c r="H42" s="23"/>
      <c r="I42" s="23"/>
      <c r="J42" s="23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>
        <v>1</v>
      </c>
      <c r="Y42" s="75"/>
      <c r="Z42" s="75"/>
      <c r="AA42" s="75"/>
      <c r="AB42" s="17">
        <f>X42</f>
        <v>1</v>
      </c>
    </row>
    <row r="43" spans="1:28" s="28" customFormat="1" ht="14.25" hidden="1" customHeight="1" x14ac:dyDescent="0.25">
      <c r="A43" s="87" t="s">
        <v>144</v>
      </c>
      <c r="B43" s="82" t="s">
        <v>43</v>
      </c>
      <c r="C43" s="88" t="s">
        <v>145</v>
      </c>
      <c r="D43" s="88" t="s">
        <v>146</v>
      </c>
      <c r="E43" s="89" t="s">
        <v>147</v>
      </c>
      <c r="F43" s="16" t="s">
        <v>12</v>
      </c>
      <c r="G43" s="26"/>
      <c r="H43" s="23"/>
      <c r="I43" s="23"/>
      <c r="J43" s="23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>
        <v>4887.2299999999996</v>
      </c>
      <c r="Z43" s="75"/>
      <c r="AA43" s="75"/>
      <c r="AB43" s="17">
        <f>SUM(Y43)</f>
        <v>4887.2299999999996</v>
      </c>
    </row>
    <row r="44" spans="1:28" s="28" customFormat="1" ht="14.25" hidden="1" customHeight="1" x14ac:dyDescent="0.25">
      <c r="A44" s="90" t="s">
        <v>148</v>
      </c>
      <c r="B44" s="82" t="s">
        <v>43</v>
      </c>
      <c r="C44" s="88" t="s">
        <v>149</v>
      </c>
      <c r="D44" s="88" t="s">
        <v>150</v>
      </c>
      <c r="E44" s="89" t="s">
        <v>151</v>
      </c>
      <c r="F44" s="16" t="s">
        <v>12</v>
      </c>
      <c r="G44" s="26"/>
      <c r="H44" s="23"/>
      <c r="I44" s="23"/>
      <c r="J44" s="23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>
        <v>3665.43</v>
      </c>
      <c r="Z44" s="75"/>
      <c r="AA44" s="75"/>
      <c r="AB44" s="17">
        <f>SUM(Y44)</f>
        <v>3665.43</v>
      </c>
    </row>
    <row r="45" spans="1:28" s="28" customFormat="1" ht="14.25" hidden="1" customHeight="1" x14ac:dyDescent="0.3">
      <c r="A45" s="27" t="s">
        <v>154</v>
      </c>
      <c r="B45" s="82" t="s">
        <v>43</v>
      </c>
      <c r="C45" s="94" t="s">
        <v>155</v>
      </c>
      <c r="D45" s="95" t="s">
        <v>156</v>
      </c>
      <c r="E45" s="32" t="s">
        <v>157</v>
      </c>
      <c r="F45" s="16" t="s">
        <v>12</v>
      </c>
      <c r="G45" s="26"/>
      <c r="H45" s="23"/>
      <c r="I45" s="23"/>
      <c r="J45" s="23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>
        <v>2000</v>
      </c>
      <c r="AA45" s="75"/>
      <c r="AB45" s="17">
        <f>Z45</f>
        <v>2000</v>
      </c>
    </row>
    <row r="46" spans="1:28" s="28" customFormat="1" ht="14.25" customHeight="1" x14ac:dyDescent="0.25">
      <c r="A46" s="27" t="s">
        <v>161</v>
      </c>
      <c r="B46" s="82" t="s">
        <v>43</v>
      </c>
      <c r="C46" s="96" t="s">
        <v>164</v>
      </c>
      <c r="D46" s="96" t="s">
        <v>162</v>
      </c>
      <c r="E46" s="97" t="s">
        <v>163</v>
      </c>
      <c r="F46" s="16" t="s">
        <v>12</v>
      </c>
      <c r="G46" s="26"/>
      <c r="H46" s="23"/>
      <c r="I46" s="23"/>
      <c r="J46" s="23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>
        <v>1380.67</v>
      </c>
      <c r="AB46" s="17">
        <f>AA46</f>
        <v>1380.67</v>
      </c>
    </row>
    <row r="47" spans="1:28" s="28" customFormat="1" ht="14.25" customHeight="1" x14ac:dyDescent="0.25">
      <c r="A47" s="90"/>
      <c r="B47" s="91"/>
      <c r="C47" s="92"/>
      <c r="D47" s="92"/>
      <c r="E47" s="93"/>
      <c r="F47" s="40"/>
      <c r="G47" s="26"/>
      <c r="H47" s="23"/>
      <c r="I47" s="23"/>
      <c r="J47" s="23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17"/>
    </row>
    <row r="48" spans="1:28" s="28" customFormat="1" ht="14.25" customHeight="1" x14ac:dyDescent="0.25">
      <c r="A48" s="27"/>
      <c r="B48" s="38"/>
      <c r="C48" s="86"/>
      <c r="D48" s="86"/>
      <c r="E48" s="86"/>
      <c r="F48" s="38"/>
      <c r="G48" s="26"/>
      <c r="H48" s="23"/>
      <c r="I48" s="23"/>
      <c r="J48" s="23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17"/>
    </row>
    <row r="49" spans="1:29" s="28" customFormat="1" ht="14.25" customHeight="1" x14ac:dyDescent="0.25">
      <c r="A49" s="27"/>
      <c r="B49" s="38"/>
      <c r="C49" s="39"/>
      <c r="D49" s="39"/>
      <c r="E49" s="49"/>
      <c r="F49" s="38"/>
      <c r="G49" s="26"/>
      <c r="H49" s="23"/>
      <c r="I49" s="23"/>
      <c r="J49" s="23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33"/>
    </row>
    <row r="50" spans="1:29" s="28" customFormat="1" ht="14.1" hidden="1" customHeight="1" x14ac:dyDescent="0.25">
      <c r="A50" s="22" t="s">
        <v>8</v>
      </c>
      <c r="B50" s="38"/>
      <c r="C50" s="39"/>
      <c r="D50" s="39"/>
      <c r="E50" s="49"/>
      <c r="F50" s="38"/>
      <c r="G50" s="26"/>
      <c r="H50" s="23"/>
      <c r="I50" s="23"/>
      <c r="J50" s="23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33"/>
    </row>
    <row r="51" spans="1:29" s="28" customFormat="1" ht="14.25" hidden="1" customHeight="1" x14ac:dyDescent="0.25">
      <c r="A51" s="16" t="s">
        <v>64</v>
      </c>
      <c r="B51" s="38"/>
      <c r="C51" s="39"/>
      <c r="D51" s="39"/>
      <c r="E51" s="49"/>
      <c r="F51" s="38"/>
      <c r="G51" s="26"/>
      <c r="H51" s="23"/>
      <c r="I51" s="23"/>
      <c r="J51" s="23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33"/>
    </row>
    <row r="52" spans="1:29" s="28" customFormat="1" ht="14.25" hidden="1" customHeight="1" x14ac:dyDescent="0.3">
      <c r="A52" s="42" t="s">
        <v>65</v>
      </c>
      <c r="B52" s="26" t="s">
        <v>66</v>
      </c>
      <c r="C52" s="16" t="s">
        <v>67</v>
      </c>
      <c r="D52" s="16" t="s">
        <v>68</v>
      </c>
      <c r="E52" s="35" t="s">
        <v>69</v>
      </c>
      <c r="F52" s="41">
        <v>17.800999999999998</v>
      </c>
      <c r="G52" s="59" t="s">
        <v>28</v>
      </c>
      <c r="H52" s="52"/>
      <c r="I52" s="52"/>
      <c r="J52" s="52"/>
      <c r="K52" s="52"/>
      <c r="L52" s="52">
        <v>3105</v>
      </c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17">
        <f>SUM(L52)</f>
        <v>3105</v>
      </c>
    </row>
    <row r="53" spans="1:29" s="28" customFormat="1" ht="14.25" hidden="1" customHeight="1" x14ac:dyDescent="0.3">
      <c r="A53" s="50" t="s">
        <v>72</v>
      </c>
      <c r="B53" s="26" t="s">
        <v>73</v>
      </c>
      <c r="C53" s="16" t="s">
        <v>67</v>
      </c>
      <c r="D53" s="16" t="s">
        <v>68</v>
      </c>
      <c r="E53" s="35" t="s">
        <v>69</v>
      </c>
      <c r="F53" s="41">
        <v>17.800999999999998</v>
      </c>
      <c r="G53" s="59" t="s">
        <v>28</v>
      </c>
      <c r="H53" s="52"/>
      <c r="I53" s="52"/>
      <c r="J53" s="52"/>
      <c r="K53" s="52"/>
      <c r="L53" s="52"/>
      <c r="M53" s="52">
        <v>16278</v>
      </c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17">
        <f>M53</f>
        <v>16278</v>
      </c>
    </row>
    <row r="54" spans="1:29" s="28" customFormat="1" ht="14.25" hidden="1" customHeight="1" x14ac:dyDescent="0.25">
      <c r="A54" s="42"/>
      <c r="B54" s="26"/>
      <c r="C54" s="16"/>
      <c r="D54" s="54"/>
      <c r="E54" s="58"/>
      <c r="F54" s="16"/>
      <c r="G54" s="16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33"/>
      <c r="AC54" s="55"/>
    </row>
    <row r="55" spans="1:29" s="28" customFormat="1" ht="15" hidden="1" x14ac:dyDescent="0.25">
      <c r="A55" s="27"/>
      <c r="B55" s="26"/>
      <c r="C55" s="39"/>
      <c r="D55" s="39"/>
      <c r="E55" s="39"/>
      <c r="F55" s="26"/>
      <c r="G55" s="26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33"/>
    </row>
    <row r="56" spans="1:29" s="28" customFormat="1" ht="15" hidden="1" x14ac:dyDescent="0.25">
      <c r="A56" s="27"/>
      <c r="B56" s="38"/>
      <c r="C56" s="39"/>
      <c r="D56" s="39"/>
      <c r="E56" s="39"/>
      <c r="F56" s="38"/>
      <c r="G56" s="26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33"/>
    </row>
    <row r="57" spans="1:29" s="28" customFormat="1" ht="15" hidden="1" x14ac:dyDescent="0.25">
      <c r="A57" s="37"/>
      <c r="B57" s="38"/>
      <c r="C57" s="39"/>
      <c r="D57" s="39"/>
      <c r="E57" s="39"/>
      <c r="F57" s="40"/>
      <c r="G57" s="40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33"/>
    </row>
    <row r="58" spans="1:29" s="28" customFormat="1" ht="14.25" hidden="1" customHeight="1" x14ac:dyDescent="0.25">
      <c r="A58" s="37"/>
      <c r="B58" s="38"/>
      <c r="C58" s="39"/>
      <c r="D58" s="39"/>
      <c r="E58" s="39"/>
      <c r="F58" s="40"/>
      <c r="G58" s="40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33"/>
    </row>
    <row r="59" spans="1:29" s="28" customFormat="1" ht="14.25" hidden="1" customHeight="1" x14ac:dyDescent="0.25">
      <c r="A59" s="22" t="s">
        <v>8</v>
      </c>
      <c r="B59" s="38"/>
      <c r="C59" s="39"/>
      <c r="D59" s="39"/>
      <c r="E59" s="39"/>
      <c r="F59" s="40"/>
      <c r="G59" s="16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33"/>
    </row>
    <row r="60" spans="1:29" s="28" customFormat="1" ht="14.25" hidden="1" customHeight="1" x14ac:dyDescent="0.25">
      <c r="A60" s="16" t="s">
        <v>41</v>
      </c>
      <c r="B60" s="38"/>
      <c r="C60" s="34"/>
      <c r="D60" s="39"/>
      <c r="E60" s="39"/>
      <c r="F60" s="40"/>
      <c r="G60" s="16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33"/>
    </row>
    <row r="61" spans="1:29" s="28" customFormat="1" ht="14.25" hidden="1" customHeight="1" x14ac:dyDescent="0.3">
      <c r="A61" s="65" t="s">
        <v>42</v>
      </c>
      <c r="B61" s="76" t="s">
        <v>43</v>
      </c>
      <c r="C61" s="77" t="s">
        <v>44</v>
      </c>
      <c r="D61" s="66" t="s">
        <v>17</v>
      </c>
      <c r="E61" s="66">
        <v>6501</v>
      </c>
      <c r="F61" s="26">
        <v>17.259</v>
      </c>
      <c r="G61" s="71" t="s">
        <v>27</v>
      </c>
      <c r="H61" s="52"/>
      <c r="I61" s="52">
        <f>612787-1</f>
        <v>612786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17">
        <f>SUM(I61)</f>
        <v>612786</v>
      </c>
    </row>
    <row r="62" spans="1:29" s="28" customFormat="1" ht="15.95" hidden="1" customHeight="1" x14ac:dyDescent="0.3">
      <c r="A62" s="65" t="s">
        <v>42</v>
      </c>
      <c r="B62" s="26" t="s">
        <v>45</v>
      </c>
      <c r="C62" s="77" t="s">
        <v>44</v>
      </c>
      <c r="D62" s="66" t="s">
        <v>17</v>
      </c>
      <c r="E62" s="66">
        <v>6501</v>
      </c>
      <c r="F62" s="26">
        <v>17.259</v>
      </c>
      <c r="G62" s="71" t="s">
        <v>27</v>
      </c>
      <c r="H62" s="52"/>
      <c r="I62" s="52">
        <v>1</v>
      </c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17">
        <f>SUM(I62)</f>
        <v>1</v>
      </c>
    </row>
    <row r="63" spans="1:29" s="28" customFormat="1" ht="14.25" hidden="1" customHeight="1" x14ac:dyDescent="0.3">
      <c r="A63" s="27" t="s">
        <v>93</v>
      </c>
      <c r="B63" s="76" t="s">
        <v>43</v>
      </c>
      <c r="C63" s="16" t="s">
        <v>94</v>
      </c>
      <c r="D63" s="32" t="s">
        <v>20</v>
      </c>
      <c r="E63" s="32">
        <v>6502</v>
      </c>
      <c r="F63" s="16">
        <v>17.257999999999999</v>
      </c>
      <c r="G63" s="71" t="s">
        <v>27</v>
      </c>
      <c r="H63" s="52"/>
      <c r="I63" s="52"/>
      <c r="J63" s="52"/>
      <c r="K63" s="52"/>
      <c r="L63" s="52"/>
      <c r="M63" s="52"/>
      <c r="N63" s="52"/>
      <c r="O63" s="52"/>
      <c r="P63" s="52">
        <f>121540-1</f>
        <v>121539</v>
      </c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17">
        <f>P63</f>
        <v>121539</v>
      </c>
    </row>
    <row r="64" spans="1:29" s="28" customFormat="1" ht="14.25" hidden="1" customHeight="1" x14ac:dyDescent="0.3">
      <c r="A64" s="27" t="s">
        <v>93</v>
      </c>
      <c r="B64" s="26" t="s">
        <v>45</v>
      </c>
      <c r="C64" s="16" t="s">
        <v>94</v>
      </c>
      <c r="D64" s="32" t="s">
        <v>20</v>
      </c>
      <c r="E64" s="32">
        <v>6502</v>
      </c>
      <c r="F64" s="16">
        <v>17.257999999999999</v>
      </c>
      <c r="G64" s="71" t="s">
        <v>27</v>
      </c>
      <c r="H64" s="52"/>
      <c r="I64" s="52"/>
      <c r="J64" s="52"/>
      <c r="K64" s="52"/>
      <c r="L64" s="52"/>
      <c r="M64" s="52"/>
      <c r="N64" s="52"/>
      <c r="O64" s="52"/>
      <c r="P64" s="52">
        <v>1</v>
      </c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17">
        <f>P64</f>
        <v>1</v>
      </c>
    </row>
    <row r="65" spans="1:29" s="28" customFormat="1" ht="14.25" hidden="1" customHeight="1" x14ac:dyDescent="0.3">
      <c r="A65" s="31" t="s">
        <v>51</v>
      </c>
      <c r="B65" s="76" t="s">
        <v>43</v>
      </c>
      <c r="C65" s="77" t="s">
        <v>52</v>
      </c>
      <c r="D65" s="32" t="s">
        <v>18</v>
      </c>
      <c r="E65" s="32">
        <v>6503</v>
      </c>
      <c r="F65" s="16">
        <v>17.277999999999999</v>
      </c>
      <c r="G65" s="71" t="s">
        <v>27</v>
      </c>
      <c r="H65" s="52"/>
      <c r="I65" s="52"/>
      <c r="J65" s="52">
        <f>116752-1</f>
        <v>116751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17">
        <f>SUM(J65)</f>
        <v>116751</v>
      </c>
    </row>
    <row r="66" spans="1:29" s="28" customFormat="1" ht="14.25" hidden="1" customHeight="1" x14ac:dyDescent="0.3">
      <c r="A66" s="31" t="s">
        <v>51</v>
      </c>
      <c r="B66" s="26" t="s">
        <v>45</v>
      </c>
      <c r="C66" s="77" t="s">
        <v>52</v>
      </c>
      <c r="D66" s="32" t="s">
        <v>18</v>
      </c>
      <c r="E66" s="32">
        <v>6503</v>
      </c>
      <c r="F66" s="16">
        <v>17.277999999999999</v>
      </c>
      <c r="G66" s="71" t="s">
        <v>27</v>
      </c>
      <c r="H66" s="52"/>
      <c r="I66" s="52"/>
      <c r="J66" s="52">
        <v>1</v>
      </c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17">
        <f>SUM(J66)</f>
        <v>1</v>
      </c>
    </row>
    <row r="67" spans="1:29" s="28" customFormat="1" ht="14.25" hidden="1" customHeight="1" x14ac:dyDescent="0.25">
      <c r="A67" s="27" t="s">
        <v>93</v>
      </c>
      <c r="B67" s="82" t="s">
        <v>43</v>
      </c>
      <c r="C67" s="16" t="s">
        <v>112</v>
      </c>
      <c r="D67" s="16" t="s">
        <v>20</v>
      </c>
      <c r="E67" s="16">
        <v>6502</v>
      </c>
      <c r="F67" s="16">
        <v>17.257999999999999</v>
      </c>
      <c r="G67" s="83" t="s">
        <v>27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>
        <f>496433-1</f>
        <v>496432</v>
      </c>
      <c r="T67" s="52"/>
      <c r="U67" s="52"/>
      <c r="V67" s="52"/>
      <c r="W67" s="52"/>
      <c r="X67" s="52"/>
      <c r="Y67" s="52"/>
      <c r="Z67" s="52"/>
      <c r="AA67" s="52"/>
      <c r="AB67" s="17">
        <f>SUM(R67:S67)</f>
        <v>496432</v>
      </c>
    </row>
    <row r="68" spans="1:29" s="28" customFormat="1" ht="14.25" hidden="1" customHeight="1" x14ac:dyDescent="0.25">
      <c r="A68" s="27" t="s">
        <v>93</v>
      </c>
      <c r="B68" s="26" t="s">
        <v>45</v>
      </c>
      <c r="C68" s="16" t="s">
        <v>112</v>
      </c>
      <c r="D68" s="16" t="s">
        <v>20</v>
      </c>
      <c r="E68" s="16">
        <v>6502</v>
      </c>
      <c r="F68" s="16">
        <v>17.257999999999999</v>
      </c>
      <c r="G68" s="83" t="s">
        <v>27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>
        <v>1</v>
      </c>
      <c r="T68" s="52"/>
      <c r="U68" s="52"/>
      <c r="V68" s="52"/>
      <c r="W68" s="52"/>
      <c r="X68" s="52"/>
      <c r="Y68" s="52"/>
      <c r="Z68" s="52"/>
      <c r="AA68" s="52"/>
      <c r="AB68" s="17">
        <f t="shared" ref="AB68:AB72" si="1">SUM(R68:S68)</f>
        <v>1</v>
      </c>
    </row>
    <row r="69" spans="1:29" s="28" customFormat="1" ht="14.25" hidden="1" customHeight="1" x14ac:dyDescent="0.3">
      <c r="A69" s="31" t="s">
        <v>51</v>
      </c>
      <c r="B69" s="82" t="s">
        <v>43</v>
      </c>
      <c r="C69" s="59" t="s">
        <v>113</v>
      </c>
      <c r="D69" s="16" t="s">
        <v>18</v>
      </c>
      <c r="E69" s="16">
        <v>6503</v>
      </c>
      <c r="F69" s="16">
        <v>17.277999999999999</v>
      </c>
      <c r="G69" s="83" t="s">
        <v>27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>
        <f>424629-1</f>
        <v>424628</v>
      </c>
      <c r="T69" s="52"/>
      <c r="U69" s="52"/>
      <c r="V69" s="52"/>
      <c r="W69" s="52"/>
      <c r="X69" s="52"/>
      <c r="Y69" s="52"/>
      <c r="Z69" s="52"/>
      <c r="AA69" s="52"/>
      <c r="AB69" s="17">
        <f t="shared" si="1"/>
        <v>424628</v>
      </c>
      <c r="AC69" s="57"/>
    </row>
    <row r="70" spans="1:29" s="28" customFormat="1" ht="14.25" hidden="1" customHeight="1" x14ac:dyDescent="0.3">
      <c r="A70" s="31" t="s">
        <v>51</v>
      </c>
      <c r="B70" s="26" t="s">
        <v>45</v>
      </c>
      <c r="C70" s="59" t="s">
        <v>113</v>
      </c>
      <c r="D70" s="16" t="s">
        <v>18</v>
      </c>
      <c r="E70" s="16">
        <v>6503</v>
      </c>
      <c r="F70" s="16">
        <v>17.277999999999999</v>
      </c>
      <c r="G70" s="83" t="s">
        <v>27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>
        <v>1</v>
      </c>
      <c r="T70" s="52"/>
      <c r="U70" s="52"/>
      <c r="V70" s="52"/>
      <c r="W70" s="52"/>
      <c r="X70" s="52"/>
      <c r="Y70" s="52"/>
      <c r="Z70" s="52"/>
      <c r="AA70" s="52"/>
      <c r="AB70" s="17">
        <f t="shared" si="1"/>
        <v>1</v>
      </c>
    </row>
    <row r="71" spans="1:29" s="28" customFormat="1" ht="14.25" hidden="1" customHeight="1" x14ac:dyDescent="0.3">
      <c r="A71" s="31" t="s">
        <v>115</v>
      </c>
      <c r="B71" s="82" t="s">
        <v>43</v>
      </c>
      <c r="C71" s="59" t="s">
        <v>113</v>
      </c>
      <c r="D71" s="16" t="s">
        <v>18</v>
      </c>
      <c r="E71" s="16">
        <v>6523</v>
      </c>
      <c r="F71" s="16">
        <v>17.277999999999999</v>
      </c>
      <c r="G71" s="83" t="s">
        <v>27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>
        <v>18090</v>
      </c>
      <c r="U71" s="52"/>
      <c r="V71" s="52"/>
      <c r="W71" s="52"/>
      <c r="X71" s="52"/>
      <c r="Y71" s="52"/>
      <c r="Z71" s="52"/>
      <c r="AA71" s="52"/>
      <c r="AB71" s="17">
        <f>T71</f>
        <v>18090</v>
      </c>
    </row>
    <row r="72" spans="1:29" s="28" customFormat="1" ht="14.25" hidden="1" customHeight="1" x14ac:dyDescent="0.3">
      <c r="A72" s="27"/>
      <c r="B72" s="26"/>
      <c r="C72" s="16"/>
      <c r="D72" s="32"/>
      <c r="E72" s="66"/>
      <c r="F72" s="16"/>
      <c r="G72" s="71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17">
        <f t="shared" si="1"/>
        <v>0</v>
      </c>
      <c r="AC72" s="55"/>
    </row>
    <row r="73" spans="1:29" s="28" customFormat="1" ht="14.25" hidden="1" customHeight="1" x14ac:dyDescent="0.3">
      <c r="A73" s="31" t="s">
        <v>85</v>
      </c>
      <c r="B73" s="26" t="s">
        <v>91</v>
      </c>
      <c r="C73" s="16" t="s">
        <v>88</v>
      </c>
      <c r="D73" s="32" t="s">
        <v>18</v>
      </c>
      <c r="E73" s="16">
        <v>6407</v>
      </c>
      <c r="F73" s="16">
        <v>17.277999999999999</v>
      </c>
      <c r="G73" s="81" t="s">
        <v>27</v>
      </c>
      <c r="H73" s="52"/>
      <c r="I73" s="52"/>
      <c r="J73" s="52"/>
      <c r="K73" s="52"/>
      <c r="L73" s="52"/>
      <c r="M73" s="52"/>
      <c r="N73" s="52"/>
      <c r="O73" s="52">
        <f>100000*0.7-1</f>
        <v>69999</v>
      </c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17">
        <f>SUM(O73)</f>
        <v>69999</v>
      </c>
    </row>
    <row r="74" spans="1:29" s="28" customFormat="1" ht="14.25" hidden="1" customHeight="1" x14ac:dyDescent="0.3">
      <c r="A74" s="31" t="s">
        <v>85</v>
      </c>
      <c r="B74" s="26" t="s">
        <v>45</v>
      </c>
      <c r="C74" s="16" t="s">
        <v>88</v>
      </c>
      <c r="D74" s="32" t="s">
        <v>18</v>
      </c>
      <c r="E74" s="16">
        <v>6407</v>
      </c>
      <c r="F74" s="16">
        <v>17.277999999999999</v>
      </c>
      <c r="G74" s="81" t="s">
        <v>27</v>
      </c>
      <c r="H74" s="52"/>
      <c r="I74" s="52"/>
      <c r="J74" s="52"/>
      <c r="K74" s="52"/>
      <c r="L74" s="52"/>
      <c r="M74" s="52"/>
      <c r="N74" s="52"/>
      <c r="O74" s="52">
        <v>1</v>
      </c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17">
        <f>SUM(O74)</f>
        <v>1</v>
      </c>
    </row>
    <row r="75" spans="1:29" s="28" customFormat="1" ht="14.25" hidden="1" customHeight="1" x14ac:dyDescent="0.25">
      <c r="A75" s="27"/>
      <c r="B75" s="26"/>
      <c r="C75" s="56"/>
      <c r="D75" s="16"/>
      <c r="E75" s="26"/>
      <c r="F75" s="16"/>
      <c r="G75" s="40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33"/>
    </row>
    <row r="76" spans="1:29" s="14" customFormat="1" ht="18.75" customHeight="1" x14ac:dyDescent="0.3">
      <c r="A76" s="27" t="s">
        <v>0</v>
      </c>
      <c r="B76" s="27"/>
      <c r="C76" s="36"/>
      <c r="D76" s="36"/>
      <c r="E76" s="36"/>
      <c r="F76" s="36"/>
      <c r="G76" s="36"/>
      <c r="H76" s="53">
        <f>SUM(H6:H75)</f>
        <v>4200.9800000000005</v>
      </c>
      <c r="I76" s="53">
        <f>SUM(I42:I75)</f>
        <v>612787</v>
      </c>
      <c r="J76" s="53">
        <f>SUM(J60:J75)</f>
        <v>116752</v>
      </c>
      <c r="K76" s="53">
        <f>SUM(K16:K19)</f>
        <v>93547.127405342704</v>
      </c>
      <c r="L76" s="53">
        <f>SUM(L52:L55)</f>
        <v>3105</v>
      </c>
      <c r="M76" s="53">
        <f>SUM(M52:M54)</f>
        <v>16278</v>
      </c>
      <c r="N76" s="53">
        <f>SUM(N24:N26)</f>
        <v>95000</v>
      </c>
      <c r="O76" s="53">
        <f>SUM(O28:O74)</f>
        <v>100000</v>
      </c>
      <c r="P76" s="53">
        <f>SUM(P63:P64)</f>
        <v>121540</v>
      </c>
      <c r="Q76" s="53">
        <f>SUM(Q24:Q25)</f>
        <v>231250</v>
      </c>
      <c r="R76" s="53">
        <f>SUM(R29:R36)</f>
        <v>239977.26</v>
      </c>
      <c r="S76" s="53">
        <f>SUM(S60:S72)</f>
        <v>921062</v>
      </c>
      <c r="T76" s="53">
        <f>SUM(T60:T71)</f>
        <v>18090</v>
      </c>
      <c r="U76" s="53">
        <f>SUM(U29:U41)</f>
        <v>5494.58</v>
      </c>
      <c r="V76" s="53">
        <f>SUM(V29:V42)+0.01</f>
        <v>21849.124778642446</v>
      </c>
      <c r="W76" s="53">
        <f>SUM(W16:W49)</f>
        <v>92250</v>
      </c>
      <c r="X76" s="53">
        <f>SUM(X29:X42)</f>
        <v>108241</v>
      </c>
      <c r="Y76" s="53">
        <f>SUM(Y29:Y48)</f>
        <v>8552.66</v>
      </c>
      <c r="Z76" s="53">
        <f>SUM(Z29:Z49)</f>
        <v>2000</v>
      </c>
      <c r="AA76" s="53">
        <f>SUM(AA46:AA48)</f>
        <v>1380.67</v>
      </c>
      <c r="AB76" s="33"/>
    </row>
    <row r="77" spans="1:29" s="30" customFormat="1" ht="16.5" x14ac:dyDescent="0.3">
      <c r="A77" s="14"/>
      <c r="B77" s="14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9" s="14" customFormat="1" ht="16.5" x14ac:dyDescent="0.3">
      <c r="A78" s="30" t="s">
        <v>9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9" s="14" customFormat="1" ht="15" hidden="1" customHeight="1" x14ac:dyDescent="0.3">
      <c r="A79" s="30" t="s">
        <v>39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9" s="14" customFormat="1" ht="17.25" hidden="1" customHeight="1" x14ac:dyDescent="0.3">
      <c r="A80" s="62" t="s">
        <v>40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1" ht="15" hidden="1" x14ac:dyDescent="0.25">
      <c r="A81" s="30" t="s">
        <v>46</v>
      </c>
    </row>
    <row r="82" spans="1:1" ht="15" hidden="1" x14ac:dyDescent="0.25">
      <c r="A82" s="62" t="s">
        <v>47</v>
      </c>
    </row>
    <row r="83" spans="1:1" ht="15" hidden="1" x14ac:dyDescent="0.25">
      <c r="A83" s="30" t="s">
        <v>49</v>
      </c>
    </row>
    <row r="84" spans="1:1" ht="15" hidden="1" x14ac:dyDescent="0.25">
      <c r="A84" s="62" t="s">
        <v>50</v>
      </c>
    </row>
    <row r="85" spans="1:1" ht="15" hidden="1" x14ac:dyDescent="0.25">
      <c r="A85" s="30" t="s">
        <v>55</v>
      </c>
    </row>
    <row r="86" spans="1:1" ht="15" hidden="1" x14ac:dyDescent="0.25">
      <c r="A86" s="62" t="s">
        <v>56</v>
      </c>
    </row>
    <row r="87" spans="1:1" ht="15" hidden="1" x14ac:dyDescent="0.25">
      <c r="A87" s="30" t="s">
        <v>70</v>
      </c>
    </row>
    <row r="88" spans="1:1" ht="15" hidden="1" x14ac:dyDescent="0.25">
      <c r="A88" s="62" t="s">
        <v>71</v>
      </c>
    </row>
    <row r="89" spans="1:1" ht="15" hidden="1" x14ac:dyDescent="0.25">
      <c r="A89" s="30" t="s">
        <v>75</v>
      </c>
    </row>
    <row r="90" spans="1:1" ht="15" hidden="1" x14ac:dyDescent="0.25">
      <c r="A90" s="62" t="s">
        <v>74</v>
      </c>
    </row>
    <row r="91" spans="1:1" ht="15" hidden="1" x14ac:dyDescent="0.25">
      <c r="A91" s="30" t="s">
        <v>80</v>
      </c>
    </row>
    <row r="92" spans="1:1" ht="15" hidden="1" x14ac:dyDescent="0.25">
      <c r="A92" s="30" t="s">
        <v>79</v>
      </c>
    </row>
    <row r="93" spans="1:1" ht="15" hidden="1" x14ac:dyDescent="0.25">
      <c r="A93" s="30" t="s">
        <v>90</v>
      </c>
    </row>
    <row r="94" spans="1:1" ht="15" hidden="1" x14ac:dyDescent="0.25">
      <c r="A94" s="30" t="s">
        <v>89</v>
      </c>
    </row>
    <row r="95" spans="1:1" ht="15" hidden="1" x14ac:dyDescent="0.25">
      <c r="A95" s="30" t="s">
        <v>96</v>
      </c>
    </row>
    <row r="96" spans="1:1" ht="15" hidden="1" x14ac:dyDescent="0.25">
      <c r="A96" s="62" t="s">
        <v>95</v>
      </c>
    </row>
    <row r="97" spans="1:1" ht="15" hidden="1" x14ac:dyDescent="0.25">
      <c r="A97" s="30" t="s">
        <v>102</v>
      </c>
    </row>
    <row r="98" spans="1:1" ht="1.5" customHeight="1" x14ac:dyDescent="0.25">
      <c r="A98" s="62" t="s">
        <v>101</v>
      </c>
    </row>
    <row r="99" spans="1:1" ht="15" hidden="1" x14ac:dyDescent="0.25">
      <c r="A99" s="30" t="s">
        <v>107</v>
      </c>
    </row>
    <row r="100" spans="1:1" ht="15" hidden="1" x14ac:dyDescent="0.25">
      <c r="A100" s="62" t="s">
        <v>106</v>
      </c>
    </row>
    <row r="101" spans="1:1" ht="15" hidden="1" x14ac:dyDescent="0.25">
      <c r="A101" s="30" t="s">
        <v>111</v>
      </c>
    </row>
    <row r="102" spans="1:1" ht="15" hidden="1" x14ac:dyDescent="0.25">
      <c r="A102" s="62" t="s">
        <v>110</v>
      </c>
    </row>
    <row r="103" spans="1:1" ht="15" hidden="1" x14ac:dyDescent="0.25">
      <c r="A103" s="30" t="s">
        <v>117</v>
      </c>
    </row>
    <row r="104" spans="1:1" ht="15" hidden="1" x14ac:dyDescent="0.25">
      <c r="A104" s="62" t="s">
        <v>116</v>
      </c>
    </row>
    <row r="105" spans="1:1" ht="15" hidden="1" x14ac:dyDescent="0.25">
      <c r="A105" s="30" t="s">
        <v>124</v>
      </c>
    </row>
    <row r="106" spans="1:1" ht="15" hidden="1" x14ac:dyDescent="0.25">
      <c r="A106" s="62" t="s">
        <v>123</v>
      </c>
    </row>
    <row r="107" spans="1:1" ht="15" hidden="1" x14ac:dyDescent="0.25">
      <c r="A107" s="30" t="s">
        <v>132</v>
      </c>
    </row>
    <row r="108" spans="1:1" ht="15" hidden="1" x14ac:dyDescent="0.25">
      <c r="A108" s="62" t="s">
        <v>131</v>
      </c>
    </row>
    <row r="109" spans="1:1" ht="15" hidden="1" x14ac:dyDescent="0.25">
      <c r="A109" s="30" t="s">
        <v>135</v>
      </c>
    </row>
    <row r="110" spans="1:1" ht="15" hidden="1" x14ac:dyDescent="0.25">
      <c r="A110" s="62" t="s">
        <v>134</v>
      </c>
    </row>
    <row r="111" spans="1:1" ht="15" hidden="1" x14ac:dyDescent="0.25">
      <c r="A111" s="30" t="s">
        <v>142</v>
      </c>
    </row>
    <row r="112" spans="1:1" ht="15" hidden="1" x14ac:dyDescent="0.25">
      <c r="A112" s="62" t="s">
        <v>141</v>
      </c>
    </row>
    <row r="113" spans="1:1" ht="15" hidden="1" x14ac:dyDescent="0.25">
      <c r="A113" s="30" t="s">
        <v>152</v>
      </c>
    </row>
    <row r="114" spans="1:1" ht="15" hidden="1" x14ac:dyDescent="0.25">
      <c r="A114" s="62" t="s">
        <v>123</v>
      </c>
    </row>
    <row r="115" spans="1:1" ht="15" hidden="1" x14ac:dyDescent="0.25">
      <c r="A115" s="30" t="s">
        <v>158</v>
      </c>
    </row>
    <row r="116" spans="1:1" ht="15" hidden="1" x14ac:dyDescent="0.25">
      <c r="A116" s="62" t="s">
        <v>123</v>
      </c>
    </row>
    <row r="117" spans="1:1" ht="15" x14ac:dyDescent="0.25">
      <c r="A117" s="30" t="s">
        <v>160</v>
      </c>
    </row>
    <row r="118" spans="1:1" ht="15" x14ac:dyDescent="0.25">
      <c r="A118" s="62" t="s">
        <v>123</v>
      </c>
    </row>
    <row r="125" spans="1:1" ht="16.5" x14ac:dyDescent="0.3">
      <c r="A125" s="14" t="s">
        <v>29</v>
      </c>
    </row>
    <row r="126" spans="1:1" ht="16.5" x14ac:dyDescent="0.3">
      <c r="A126" s="72" t="s">
        <v>32</v>
      </c>
    </row>
    <row r="127" spans="1:1" ht="16.5" x14ac:dyDescent="0.3">
      <c r="A127" s="14" t="s">
        <v>30</v>
      </c>
    </row>
    <row r="128" spans="1:1" ht="16.5" x14ac:dyDescent="0.3">
      <c r="A128" s="72" t="s">
        <v>31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2024-03-19T16:18:53Z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