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8558864-08D4-4F9F-B3F6-F3BEAAE9F9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68" i="2" l="1"/>
  <c r="AI98" i="2"/>
  <c r="AJ61" i="2"/>
  <c r="AJ62" i="2"/>
  <c r="AJ63" i="2"/>
  <c r="AJ64" i="2"/>
  <c r="AJ65" i="2"/>
  <c r="AJ66" i="2"/>
  <c r="AJ67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H98" i="2"/>
  <c r="AJ84" i="2"/>
  <c r="AJ85" i="2"/>
  <c r="AJ86" i="2"/>
  <c r="AJ88" i="2"/>
  <c r="AJ90" i="2"/>
  <c r="AJ92" i="2"/>
  <c r="AJ93" i="2"/>
  <c r="AJ94" i="2"/>
  <c r="AJ96" i="2"/>
  <c r="AJ97" i="2"/>
  <c r="AG98" i="2"/>
  <c r="AF98" i="2"/>
  <c r="AE98" i="2"/>
  <c r="AD98" i="2"/>
  <c r="AC98" i="2"/>
  <c r="AB98" i="2"/>
  <c r="AA98" i="2"/>
  <c r="Z98" i="2"/>
  <c r="Y98" i="2"/>
  <c r="X61" i="2"/>
  <c r="X98" i="2" s="1"/>
  <c r="W98" i="2"/>
  <c r="V98" i="2"/>
  <c r="AJ60" i="2"/>
  <c r="AJ59" i="2"/>
  <c r="U98" i="2"/>
  <c r="AJ58" i="2"/>
  <c r="T98" i="2"/>
  <c r="S91" i="2"/>
  <c r="AJ91" i="2" s="1"/>
  <c r="S89" i="2"/>
  <c r="AJ89" i="2" s="1"/>
  <c r="R54" i="2"/>
  <c r="AJ54" i="2" s="1"/>
  <c r="R52" i="2"/>
  <c r="AJ52" i="2" s="1"/>
  <c r="AJ53" i="2"/>
  <c r="AJ55" i="2"/>
  <c r="AJ25" i="2"/>
  <c r="Q98" i="2"/>
  <c r="P85" i="2"/>
  <c r="AJ51" i="2"/>
  <c r="O50" i="2"/>
  <c r="O95" i="2"/>
  <c r="AJ95" i="2" s="1"/>
  <c r="S98" i="2" l="1"/>
  <c r="R98" i="2"/>
  <c r="O98" i="2"/>
  <c r="P98" i="2"/>
  <c r="AJ50" i="2"/>
  <c r="AJ24" i="2"/>
  <c r="N98" i="2"/>
  <c r="M98" i="2"/>
  <c r="L98" i="2"/>
  <c r="AJ18" i="2"/>
  <c r="K17" i="2"/>
  <c r="AJ17" i="2" s="1"/>
  <c r="J87" i="2"/>
  <c r="AJ87" i="2" s="1"/>
  <c r="I83" i="2"/>
  <c r="AJ57" i="2"/>
  <c r="H98" i="2"/>
  <c r="I98" i="2" l="1"/>
  <c r="AJ83" i="2"/>
  <c r="K98" i="2"/>
  <c r="J98" i="2"/>
</calcChain>
</file>

<file path=xl/sharedStrings.xml><?xml version="1.0" encoding="utf-8"?>
<sst xmlns="http://schemas.openxmlformats.org/spreadsheetml/2006/main" count="320" uniqueCount="192">
  <si>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</si>
  <si>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</si>
  <si>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</si>
  <si>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</si>
  <si>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</si>
  <si>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</si>
  <si>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</si>
  <si>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</si>
  <si>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</si>
  <si>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</si>
  <si>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</si>
  <si>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</si>
  <si>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</si>
  <si>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</si>
  <si>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</si>
  <si>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</si>
  <si>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</si>
  <si>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</si>
  <si>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</si>
  <si>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</si>
  <si>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</si>
  <si>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</si>
  <si>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</si>
  <si>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</si>
  <si>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</si>
  <si>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</si>
  <si>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</si>
  <si>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</si>
  <si>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</si>
  <si>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</si>
  <si>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</si>
  <si>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</si>
  <si>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</si>
  <si>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</si>
  <si>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</si>
  <si>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</si>
  <si>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</si>
  <si>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</si>
  <si>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</si>
  <si>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</si>
  <si>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</si>
  <si>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</si>
  <si>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</si>
  <si>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</si>
  <si>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</si>
  <si>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</si>
  <si>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</si>
  <si>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</si>
  <si>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</si>
  <si>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</si>
  <si>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</si>
  <si>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</si>
  <si>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</si>
  <si>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</si>
  <si>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</si>
  <si>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</si>
  <si>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</si>
  <si>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</si>
  <si>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</si>
  <si>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</si>
  <si>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</si>
  <si>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</si>
  <si>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</si>
  <si>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</si>
  <si>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</si>
  <si>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</si>
  <si>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</si>
  <si>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</si>
  <si>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</si>
  <si>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</si>
  <si>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</si>
  <si>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</si>
  <si>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</si>
  <si>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</si>
  <si>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</si>
  <si>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</si>
  <si>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</si>
  <si>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</si>
  <si>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</si>
  <si>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</si>
  <si>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</si>
  <si>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</si>
  <si>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</si>
  <si>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</si>
  <si>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</si>
  <si>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</si>
  <si>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</si>
  <si>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</si>
  <si>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</si>
  <si>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</si>
  <si>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</si>
  <si>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</si>
  <si>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</si>
  <si>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</si>
  <si>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</si>
  <si>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</si>
  <si>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</si>
  <si>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</si>
  <si>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</si>
  <si>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</si>
  <si>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</si>
  <si>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</si>
  <si>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</si>
  <si>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</si>
  <si>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</si>
  <si>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</si>
  <si>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</si>
  <si>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</si>
  <si>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</si>
  <si>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</si>
  <si>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</si>
  <si>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</si>
  <si>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</si>
  <si>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</si>
  <si>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</si>
  <si>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</si>
  <si>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</si>
  <si>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</si>
  <si>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</si>
  <si>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</si>
  <si>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</si>
  <si>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</si>
  <si>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</si>
  <si>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</si>
  <si>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</si>
  <si>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</si>
  <si>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</si>
  <si>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</si>
  <si>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</si>
  <si>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</si>
  <si>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</si>
  <si>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</si>
  <si>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</si>
  <si>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</si>
  <si>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</si>
  <si>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</si>
  <si>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</si>
  <si>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</si>
  <si>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</si>
  <si>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</si>
  <si>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</si>
  <si>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</si>
  <si>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</si>
  <si>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</si>
  <si>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</si>
  <si>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</si>
  <si>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</si>
  <si>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</si>
  <si>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</si>
  <si>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</si>
  <si>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</si>
  <si>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</si>
  <si>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</si>
  <si>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</si>
  <si>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</si>
  <si>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</si>
  <si>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</si>
  <si>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</si>
  <si>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</si>
  <si>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</si>
  <si>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</si>
  <si>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</si>
  <si>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</si>
  <si>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</si>
  <si>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</si>
  <si>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</si>
  <si>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</si>
  <si>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</si>
  <si>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</si>
  <si>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</si>
  <si>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</si>
  <si>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</si>
  <si>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</si>
  <si>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</si>
  <si>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</si>
  <si>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</si>
  <si>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</si>
  <si>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</si>
  <si>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</si>
  <si>
    <t>BUDGET #24 FY24</t>
  </si>
  <si>
    <t>WPP SNAP EXPANSION (settlement amount)</t>
  </si>
  <si>
    <t>OCTOBER 1, 2023-FEBRUARY 16, 2024</t>
  </si>
  <si>
    <t>BUDGET #24 FY24  MAY 23, 2024</t>
  </si>
  <si>
    <t>BUDGET #25 FY24</t>
  </si>
  <si>
    <t>TO ADJUST WP FOR RETAINED AMOUNTS</t>
  </si>
  <si>
    <t>BUDGET #26 FY24</t>
  </si>
  <si>
    <t>BUDGET #26 FY24 JUNE 27, 2024</t>
  </si>
  <si>
    <t>BUDGET #25 FY24  JUNE 10, 2024</t>
  </si>
  <si>
    <t>TO MOVE FUNDS TO FY25 LINE</t>
  </si>
  <si>
    <t>BUDGET #27 FY24</t>
  </si>
  <si>
    <t>TO DE-OBLIGATE UNSPENT FUNDS</t>
  </si>
  <si>
    <t>BUDGET #27 FY24 AUG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</si>
</sst>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0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/>
    <xf numFmtId="0" fontId="15" fillId="0" borderId="0" xfId="0" applyFont="1"/>
    <xf numFmtId="0" fontId="25" fillId="0" borderId="0" xfId="0" applyFont="1"/>
    <xf numFmtId="0" fontId="2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4"/>
  <sheetViews>
    <sheetView tabSelected="1" topLeftCell="A4" zoomScale="120" zoomScaleNormal="120" workbookViewId="0">
      <selection activeCell="A99" sqref="A99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5" width="13.90625" style="2" hidden="1" customWidth="1"/>
    <col min="26" max="27" width="10.1796875" style="2" hidden="1" customWidth="1"/>
    <col min="28" max="28" width="13.90625" style="2" hidden="1" customWidth="1"/>
    <col min="29" max="29" width="10.1796875" style="2" hidden="1" customWidth="1"/>
    <col min="30" max="34" width="13.90625" style="2" hidden="1" customWidth="1"/>
    <col min="35" max="35" width="13.90625" style="2" customWidth="1"/>
    <col min="36" max="36" width="12.1796875" style="3" hidden="1" customWidth="1"/>
    <col min="37" max="37" width="11.54296875" style="3" bestFit="1" customWidth="1"/>
    <col min="38" max="16384" width="9.1796875" style="3"/>
  </cols>
  <sheetData>
    <row r="1" spans="1:36" ht="29.25" customHeight="1" x14ac:dyDescent="0.45">
      <c r="B1" s="89" t="s">
        <v>10</v>
      </c>
      <c r="C1" s="90"/>
      <c r="D1" s="90"/>
      <c r="E1" s="90"/>
      <c r="F1" s="90"/>
      <c r="G1" s="90"/>
      <c r="H1" s="90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6" ht="22.5" customHeight="1" x14ac:dyDescent="0.45">
      <c r="A2" s="10" t="s">
        <v>11</v>
      </c>
      <c r="B2" s="9" t="s">
        <v>7</v>
      </c>
      <c r="C2" s="1"/>
    </row>
    <row r="3" spans="1:36" ht="21" thickBot="1" x14ac:dyDescent="0.5">
      <c r="A3" s="4"/>
      <c r="B3" s="5"/>
      <c r="C3" s="1"/>
    </row>
    <row r="4" spans="1:36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0" t="s">
        <v>25</v>
      </c>
      <c r="H4" s="12" t="s">
        <v>36</v>
      </c>
      <c r="I4" s="60" t="s">
        <v>37</v>
      </c>
      <c r="J4" s="60" t="s">
        <v>48</v>
      </c>
      <c r="K4" s="60" t="s">
        <v>53</v>
      </c>
      <c r="L4" s="60" t="s">
        <v>63</v>
      </c>
      <c r="M4" s="60" t="s">
        <v>76</v>
      </c>
      <c r="N4" s="60" t="s">
        <v>77</v>
      </c>
      <c r="O4" s="60" t="s">
        <v>84</v>
      </c>
      <c r="P4" s="60" t="s">
        <v>92</v>
      </c>
      <c r="Q4" s="60" t="s">
        <v>97</v>
      </c>
      <c r="R4" s="60" t="s">
        <v>108</v>
      </c>
      <c r="S4" s="60" t="s">
        <v>109</v>
      </c>
      <c r="T4" s="60" t="s">
        <v>114</v>
      </c>
      <c r="U4" s="60" t="s">
        <v>118</v>
      </c>
      <c r="V4" s="60" t="s">
        <v>130</v>
      </c>
      <c r="W4" s="60" t="s">
        <v>133</v>
      </c>
      <c r="X4" s="60" t="s">
        <v>140</v>
      </c>
      <c r="Y4" s="60" t="s">
        <v>143</v>
      </c>
      <c r="Z4" s="60" t="s">
        <v>153</v>
      </c>
      <c r="AA4" s="60" t="s">
        <v>159</v>
      </c>
      <c r="AB4" s="60" t="s">
        <v>165</v>
      </c>
      <c r="AC4" s="60" t="s">
        <v>168</v>
      </c>
      <c r="AD4" s="60" t="s">
        <v>172</v>
      </c>
      <c r="AE4" s="60" t="s">
        <v>173</v>
      </c>
      <c r="AF4" s="60" t="s">
        <v>179</v>
      </c>
      <c r="AG4" s="60" t="s">
        <v>183</v>
      </c>
      <c r="AH4" s="60" t="s">
        <v>185</v>
      </c>
      <c r="AI4" s="60" t="s">
        <v>189</v>
      </c>
      <c r="AJ4" s="13" t="s">
        <v>6</v>
      </c>
    </row>
    <row r="5" spans="1:36" s="8" customFormat="1" ht="15" hidden="1" x14ac:dyDescent="0.35">
      <c r="A5" s="42"/>
      <c r="B5" s="43"/>
      <c r="C5" s="44"/>
      <c r="D5" s="44"/>
      <c r="E5" s="44"/>
      <c r="F5" s="45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</row>
    <row r="6" spans="1:36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7"/>
    </row>
    <row r="7" spans="1:36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7"/>
    </row>
    <row r="8" spans="1:36" s="14" customFormat="1" ht="14.5" hidden="1" x14ac:dyDescent="0.35">
      <c r="A8" s="31"/>
      <c r="B8" s="49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33"/>
    </row>
    <row r="9" spans="1:36" s="14" customFormat="1" ht="14.5" hidden="1" x14ac:dyDescent="0.35">
      <c r="A9" s="31"/>
      <c r="B9" s="26"/>
      <c r="C9" s="16"/>
      <c r="D9" s="16"/>
      <c r="E9" s="16"/>
      <c r="F9" s="16"/>
      <c r="G9" s="56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33"/>
    </row>
    <row r="10" spans="1:36" s="14" customFormat="1" ht="14.5" hidden="1" x14ac:dyDescent="0.35">
      <c r="A10" s="31"/>
      <c r="B10" s="26"/>
      <c r="C10" s="16"/>
      <c r="D10" s="16"/>
      <c r="E10" s="16"/>
      <c r="F10" s="16"/>
      <c r="G10" s="56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33"/>
    </row>
    <row r="11" spans="1:36" s="14" customFormat="1" ht="14.5" hidden="1" x14ac:dyDescent="0.35">
      <c r="A11" s="48"/>
      <c r="B11" s="49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33"/>
    </row>
    <row r="12" spans="1:36" s="14" customFormat="1" ht="14.5" hidden="1" x14ac:dyDescent="0.35">
      <c r="A12" s="48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33"/>
    </row>
    <row r="13" spans="1:36" s="14" customFormat="1" ht="14.5" hidden="1" x14ac:dyDescent="0.35">
      <c r="A13" s="48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33"/>
    </row>
    <row r="14" spans="1:36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33"/>
    </row>
    <row r="15" spans="1:36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33"/>
    </row>
    <row r="16" spans="1:36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33"/>
    </row>
    <row r="17" spans="1:37" s="14" customFormat="1" ht="15.5" hidden="1" x14ac:dyDescent="0.35">
      <c r="A17" s="61" t="s">
        <v>57</v>
      </c>
      <c r="B17" s="70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1" t="s">
        <v>61</v>
      </c>
      <c r="H17" s="24"/>
      <c r="I17" s="24"/>
      <c r="J17" s="24"/>
      <c r="K17" s="72">
        <f>93547.1274053427-1</f>
        <v>93546.127405342704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>
        <v>92250</v>
      </c>
      <c r="X17" s="72"/>
      <c r="Y17" s="72"/>
      <c r="Z17" s="72"/>
      <c r="AA17" s="72"/>
      <c r="AB17" s="72"/>
      <c r="AC17" s="72"/>
      <c r="AD17" s="72">
        <v>23629.283831521738</v>
      </c>
      <c r="AE17" s="72"/>
      <c r="AF17" s="72"/>
      <c r="AG17" s="72"/>
      <c r="AH17" s="72"/>
      <c r="AI17" s="72"/>
      <c r="AJ17" s="17">
        <f>SUM(K17:AD17)</f>
        <v>209425.41123686446</v>
      </c>
    </row>
    <row r="18" spans="1:37" s="14" customFormat="1" ht="15" hidden="1" customHeight="1" x14ac:dyDescent="0.35">
      <c r="A18" s="61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1" t="s">
        <v>61</v>
      </c>
      <c r="H18" s="24"/>
      <c r="I18" s="24"/>
      <c r="J18" s="24"/>
      <c r="K18" s="72">
        <v>1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33">
        <f>SUM(K18)</f>
        <v>1</v>
      </c>
    </row>
    <row r="19" spans="1:37" s="14" customFormat="1" ht="15" hidden="1" customHeight="1" x14ac:dyDescent="0.35">
      <c r="A19" s="48"/>
      <c r="B19" s="26"/>
      <c r="C19" s="16"/>
      <c r="D19" s="16"/>
      <c r="E19" s="16"/>
      <c r="F19" s="16"/>
      <c r="G19" s="16"/>
      <c r="H19" s="24"/>
      <c r="I19" s="24"/>
      <c r="J19" s="24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33"/>
      <c r="AK19" s="57"/>
    </row>
    <row r="20" spans="1:37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33"/>
    </row>
    <row r="21" spans="1:37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33"/>
    </row>
    <row r="22" spans="1:37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33"/>
    </row>
    <row r="23" spans="1:37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66"/>
      <c r="H23" s="25"/>
      <c r="I23" s="25"/>
      <c r="J23" s="25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33"/>
    </row>
    <row r="24" spans="1:37" s="28" customFormat="1" ht="14.25" hidden="1" customHeight="1" x14ac:dyDescent="0.35">
      <c r="A24" s="41" t="s">
        <v>81</v>
      </c>
      <c r="B24" s="26" t="s">
        <v>43</v>
      </c>
      <c r="C24" s="54" t="s">
        <v>82</v>
      </c>
      <c r="D24" s="63" t="s">
        <v>83</v>
      </c>
      <c r="E24" s="64" t="s">
        <v>19</v>
      </c>
      <c r="F24" s="16" t="s">
        <v>12</v>
      </c>
      <c r="G24" s="39"/>
      <c r="H24" s="23"/>
      <c r="I24" s="23"/>
      <c r="J24" s="23"/>
      <c r="K24" s="69"/>
      <c r="L24" s="69"/>
      <c r="M24" s="69"/>
      <c r="N24" s="69">
        <v>95000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17">
        <f>SUM(N24)</f>
        <v>95000</v>
      </c>
    </row>
    <row r="25" spans="1:37" s="28" customFormat="1" ht="15" hidden="1" thickBot="1" x14ac:dyDescent="0.4">
      <c r="A25" s="41" t="s">
        <v>98</v>
      </c>
      <c r="B25" s="70" t="s">
        <v>43</v>
      </c>
      <c r="C25" s="65" t="s">
        <v>99</v>
      </c>
      <c r="D25" s="63" t="s">
        <v>100</v>
      </c>
      <c r="E25" s="63" t="s">
        <v>24</v>
      </c>
      <c r="F25" s="26" t="s">
        <v>12</v>
      </c>
      <c r="G25" s="37"/>
      <c r="H25" s="23"/>
      <c r="I25" s="23"/>
      <c r="J25" s="23"/>
      <c r="K25" s="69"/>
      <c r="L25" s="69"/>
      <c r="M25" s="69"/>
      <c r="N25" s="69"/>
      <c r="O25" s="69"/>
      <c r="P25" s="69"/>
      <c r="Q25" s="69">
        <v>231250</v>
      </c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17">
        <f>Q25</f>
        <v>231250</v>
      </c>
    </row>
    <row r="26" spans="1:37" s="28" customFormat="1" ht="14" hidden="1" customHeight="1" thickTop="1" x14ac:dyDescent="0.35">
      <c r="A26" s="41"/>
      <c r="B26" s="26"/>
      <c r="C26" s="16"/>
      <c r="D26" s="16"/>
      <c r="E26" s="16"/>
      <c r="F26" s="26"/>
      <c r="G26" s="37"/>
      <c r="H26" s="23"/>
      <c r="I26" s="23"/>
      <c r="J26" s="2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33"/>
    </row>
    <row r="27" spans="1:37" s="28" customFormat="1" ht="14.25" hidden="1" customHeight="1" x14ac:dyDescent="0.35">
      <c r="A27" s="41"/>
      <c r="B27" s="37"/>
      <c r="C27" s="38"/>
      <c r="D27" s="38"/>
      <c r="E27" s="38"/>
      <c r="F27" s="37"/>
      <c r="G27" s="37"/>
      <c r="H27" s="23"/>
      <c r="I27" s="23"/>
      <c r="J27" s="2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33"/>
    </row>
    <row r="28" spans="1:37" s="28" customFormat="1" ht="14.25" hidden="1" customHeight="1" x14ac:dyDescent="0.35">
      <c r="B28" s="37"/>
      <c r="C28" s="38"/>
      <c r="D28" s="38"/>
      <c r="E28" s="38"/>
      <c r="F28" s="37"/>
      <c r="G28" s="26"/>
      <c r="H28" s="23"/>
      <c r="I28" s="23"/>
      <c r="J28" s="2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33"/>
    </row>
    <row r="29" spans="1:37" s="28" customFormat="1" ht="14.25" hidden="1" customHeight="1" x14ac:dyDescent="0.35">
      <c r="A29" s="22"/>
      <c r="B29" s="37"/>
      <c r="C29" s="38"/>
      <c r="D29" s="38"/>
      <c r="E29" s="38"/>
      <c r="F29" s="37"/>
      <c r="G29" s="26"/>
      <c r="H29" s="23"/>
      <c r="I29" s="23"/>
      <c r="J29" s="23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33"/>
    </row>
    <row r="30" spans="1:37" s="28" customFormat="1" ht="14.25" hidden="1" customHeight="1" x14ac:dyDescent="0.35">
      <c r="A30" s="22"/>
      <c r="B30" s="37"/>
      <c r="C30" s="38"/>
      <c r="D30" s="38"/>
      <c r="E30" s="38"/>
      <c r="F30" s="37"/>
      <c r="G30" s="26"/>
      <c r="H30" s="23"/>
      <c r="I30" s="23"/>
      <c r="J30" s="23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33"/>
    </row>
    <row r="31" spans="1:37" s="28" customFormat="1" ht="14.25" hidden="1" customHeight="1" x14ac:dyDescent="0.35">
      <c r="A31" s="22"/>
      <c r="B31" s="37"/>
      <c r="C31" s="38"/>
      <c r="D31" s="38"/>
      <c r="E31" s="38"/>
      <c r="F31" s="37"/>
      <c r="G31" s="26"/>
      <c r="H31" s="23"/>
      <c r="I31" s="23"/>
      <c r="J31" s="23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33"/>
    </row>
    <row r="32" spans="1:37" s="28" customFormat="1" ht="14.25" hidden="1" customHeight="1" x14ac:dyDescent="0.35">
      <c r="A32" s="22"/>
      <c r="B32" s="37"/>
      <c r="C32" s="38"/>
      <c r="D32" s="38"/>
      <c r="E32" s="38"/>
      <c r="F32" s="37"/>
      <c r="G32" s="26"/>
      <c r="H32" s="23"/>
      <c r="I32" s="23"/>
      <c r="J32" s="23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33"/>
    </row>
    <row r="33" spans="1:36" s="28" customFormat="1" ht="14.25" hidden="1" customHeight="1" x14ac:dyDescent="0.35">
      <c r="A33" s="22"/>
      <c r="B33" s="37"/>
      <c r="C33" s="38"/>
      <c r="D33" s="38"/>
      <c r="E33" s="38"/>
      <c r="F33" s="37"/>
      <c r="G33" s="26"/>
      <c r="H33" s="23"/>
      <c r="I33" s="23"/>
      <c r="J33" s="23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33"/>
    </row>
    <row r="34" spans="1:36" s="28" customFormat="1" ht="14.25" hidden="1" customHeight="1" x14ac:dyDescent="0.35">
      <c r="A34" s="22"/>
      <c r="B34" s="37"/>
      <c r="C34" s="38"/>
      <c r="D34" s="38"/>
      <c r="E34" s="38"/>
      <c r="F34" s="37"/>
      <c r="G34" s="26"/>
      <c r="H34" s="23"/>
      <c r="I34" s="23"/>
      <c r="J34" s="23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33"/>
    </row>
    <row r="35" spans="1:36" s="28" customFormat="1" ht="14.25" hidden="1" customHeight="1" x14ac:dyDescent="0.35">
      <c r="A35" s="22"/>
      <c r="B35" s="37"/>
      <c r="C35" s="38"/>
      <c r="D35" s="38"/>
      <c r="E35" s="38"/>
      <c r="F35" s="37"/>
      <c r="G35" s="26"/>
      <c r="H35" s="23"/>
      <c r="I35" s="23"/>
      <c r="J35" s="23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33"/>
    </row>
    <row r="36" spans="1:36" s="28" customFormat="1" ht="14.25" hidden="1" customHeight="1" x14ac:dyDescent="0.35">
      <c r="A36" s="22"/>
      <c r="B36" s="37"/>
      <c r="C36" s="38"/>
      <c r="D36" s="38"/>
      <c r="E36" s="38"/>
      <c r="F36" s="37"/>
      <c r="G36" s="26"/>
      <c r="H36" s="23"/>
      <c r="I36" s="23"/>
      <c r="J36" s="23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33"/>
    </row>
    <row r="37" spans="1:36" s="28" customFormat="1" ht="14.25" hidden="1" customHeight="1" x14ac:dyDescent="0.35">
      <c r="A37" s="22"/>
      <c r="B37" s="37"/>
      <c r="C37" s="38"/>
      <c r="D37" s="38"/>
      <c r="E37" s="38"/>
      <c r="F37" s="37"/>
      <c r="G37" s="26"/>
      <c r="H37" s="23"/>
      <c r="I37" s="23"/>
      <c r="J37" s="23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33"/>
    </row>
    <row r="38" spans="1:36" s="28" customFormat="1" ht="14.25" hidden="1" customHeight="1" x14ac:dyDescent="0.35">
      <c r="A38" s="22"/>
      <c r="B38" s="37"/>
      <c r="C38" s="38"/>
      <c r="D38" s="38"/>
      <c r="E38" s="38"/>
      <c r="F38" s="37"/>
      <c r="G38" s="26"/>
      <c r="H38" s="23"/>
      <c r="I38" s="23"/>
      <c r="J38" s="23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33"/>
    </row>
    <row r="39" spans="1:36" s="28" customFormat="1" ht="14.25" hidden="1" customHeight="1" x14ac:dyDescent="0.35">
      <c r="A39" s="22"/>
      <c r="B39" s="37"/>
      <c r="C39" s="38"/>
      <c r="D39" s="38"/>
      <c r="E39" s="38"/>
      <c r="F39" s="37"/>
      <c r="G39" s="26"/>
      <c r="H39" s="23"/>
      <c r="I39" s="23"/>
      <c r="J39" s="23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33"/>
    </row>
    <row r="40" spans="1:36" s="28" customFormat="1" ht="14.25" hidden="1" customHeight="1" x14ac:dyDescent="0.35">
      <c r="A40" s="22"/>
      <c r="B40" s="37"/>
      <c r="C40" s="38"/>
      <c r="D40" s="38"/>
      <c r="E40" s="38"/>
      <c r="F40" s="37"/>
      <c r="G40" s="26"/>
      <c r="H40" s="23"/>
      <c r="I40" s="23"/>
      <c r="J40" s="23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33"/>
    </row>
    <row r="41" spans="1:36" s="28" customFormat="1" ht="14.25" hidden="1" customHeight="1" x14ac:dyDescent="0.35">
      <c r="A41" s="22"/>
      <c r="B41" s="37"/>
      <c r="C41" s="38"/>
      <c r="D41" s="38"/>
      <c r="E41" s="38"/>
      <c r="F41" s="37"/>
      <c r="G41" s="26"/>
      <c r="H41" s="23"/>
      <c r="I41" s="23"/>
      <c r="J41" s="23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33"/>
    </row>
    <row r="42" spans="1:36" s="28" customFormat="1" ht="14.25" hidden="1" customHeight="1" x14ac:dyDescent="0.35">
      <c r="A42" s="22"/>
      <c r="B42" s="37"/>
      <c r="C42" s="38"/>
      <c r="D42" s="38"/>
      <c r="E42" s="38"/>
      <c r="F42" s="37"/>
      <c r="G42" s="26"/>
      <c r="H42" s="23"/>
      <c r="I42" s="23"/>
      <c r="J42" s="23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33"/>
    </row>
    <row r="43" spans="1:36" s="28" customFormat="1" ht="14.25" hidden="1" customHeight="1" x14ac:dyDescent="0.35">
      <c r="A43" s="22"/>
      <c r="B43" s="37"/>
      <c r="C43" s="38"/>
      <c r="D43" s="38"/>
      <c r="E43" s="38"/>
      <c r="F43" s="37"/>
      <c r="G43" s="26"/>
      <c r="H43" s="23"/>
      <c r="I43" s="23"/>
      <c r="J43" s="23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33"/>
    </row>
    <row r="44" spans="1:36" s="28" customFormat="1" ht="14.25" hidden="1" customHeight="1" x14ac:dyDescent="0.35">
      <c r="A44" s="22"/>
      <c r="B44" s="37"/>
      <c r="C44" s="38"/>
      <c r="D44" s="38"/>
      <c r="E44" s="38"/>
      <c r="F44" s="37"/>
      <c r="G44" s="26"/>
      <c r="H44" s="23"/>
      <c r="I44" s="23"/>
      <c r="J44" s="23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33"/>
    </row>
    <row r="45" spans="1:36" s="28" customFormat="1" ht="14.25" hidden="1" customHeight="1" x14ac:dyDescent="0.35">
      <c r="A45" s="22"/>
      <c r="B45" s="37"/>
      <c r="C45" s="38"/>
      <c r="D45" s="38"/>
      <c r="E45" s="38"/>
      <c r="F45" s="37"/>
      <c r="G45" s="26"/>
      <c r="H45" s="23"/>
      <c r="I45" s="23"/>
      <c r="J45" s="23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33"/>
    </row>
    <row r="46" spans="1:36" s="28" customFormat="1" ht="14.25" customHeight="1" x14ac:dyDescent="0.35">
      <c r="A46" s="22"/>
      <c r="B46" s="37"/>
      <c r="C46" s="38"/>
      <c r="D46" s="38"/>
      <c r="E46" s="38"/>
      <c r="F46" s="37"/>
      <c r="G46" s="26"/>
      <c r="H46" s="23"/>
      <c r="I46" s="23"/>
      <c r="J46" s="23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33"/>
    </row>
    <row r="47" spans="1:36" s="28" customFormat="1" ht="14.25" customHeight="1" x14ac:dyDescent="0.35">
      <c r="A47" s="22"/>
      <c r="B47" s="37"/>
      <c r="C47" s="38"/>
      <c r="D47" s="38"/>
      <c r="E47" s="38"/>
      <c r="F47" s="37"/>
      <c r="G47" s="26"/>
      <c r="H47" s="23"/>
      <c r="I47" s="23"/>
      <c r="J47" s="23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33"/>
    </row>
    <row r="48" spans="1:36" s="28" customFormat="1" ht="14.25" customHeight="1" x14ac:dyDescent="0.35">
      <c r="A48" s="22" t="s">
        <v>8</v>
      </c>
      <c r="B48" s="37"/>
      <c r="C48" s="38"/>
      <c r="D48" s="38"/>
      <c r="E48" s="38"/>
      <c r="F48" s="37"/>
      <c r="G48" s="26"/>
      <c r="H48" s="23"/>
      <c r="I48" s="23"/>
      <c r="J48" s="23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33"/>
    </row>
    <row r="49" spans="1:36" s="28" customFormat="1" ht="14.25" customHeight="1" x14ac:dyDescent="0.35">
      <c r="A49" s="16" t="s">
        <v>38</v>
      </c>
      <c r="B49" s="37"/>
      <c r="C49" s="34"/>
      <c r="D49" s="34"/>
      <c r="E49" s="34"/>
      <c r="F49" s="26"/>
      <c r="G49" s="26"/>
      <c r="H49" s="23"/>
      <c r="I49" s="23"/>
      <c r="J49" s="23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33"/>
    </row>
    <row r="50" spans="1:36" s="28" customFormat="1" ht="14.5" hidden="1" x14ac:dyDescent="0.35">
      <c r="A50" s="31" t="s">
        <v>85</v>
      </c>
      <c r="B50" s="26" t="s">
        <v>91</v>
      </c>
      <c r="C50" s="16" t="s">
        <v>86</v>
      </c>
      <c r="D50" s="16" t="s">
        <v>21</v>
      </c>
      <c r="E50" s="16" t="s">
        <v>22</v>
      </c>
      <c r="F50" s="26">
        <v>17.207000000000001</v>
      </c>
      <c r="G50" s="81" t="s">
        <v>87</v>
      </c>
      <c r="H50" s="23"/>
      <c r="I50" s="23"/>
      <c r="J50" s="23"/>
      <c r="K50" s="69"/>
      <c r="L50" s="69"/>
      <c r="M50" s="69"/>
      <c r="N50" s="69"/>
      <c r="O50" s="69">
        <f>30000-1</f>
        <v>29999</v>
      </c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17">
        <f>SUM(O50)</f>
        <v>29999</v>
      </c>
    </row>
    <row r="51" spans="1:36" s="28" customFormat="1" ht="14.5" hidden="1" x14ac:dyDescent="0.35">
      <c r="A51" s="31" t="s">
        <v>85</v>
      </c>
      <c r="B51" s="26" t="s">
        <v>45</v>
      </c>
      <c r="C51" s="16" t="s">
        <v>86</v>
      </c>
      <c r="D51" s="16" t="s">
        <v>21</v>
      </c>
      <c r="E51" s="16" t="s">
        <v>22</v>
      </c>
      <c r="F51" s="26">
        <v>17.207000000000001</v>
      </c>
      <c r="G51" s="81" t="s">
        <v>87</v>
      </c>
      <c r="H51" s="23"/>
      <c r="I51" s="23"/>
      <c r="J51" s="23"/>
      <c r="K51" s="69"/>
      <c r="L51" s="69"/>
      <c r="M51" s="69"/>
      <c r="N51" s="69"/>
      <c r="O51" s="69">
        <v>1</v>
      </c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7">
        <f>SUM(O51)</f>
        <v>1</v>
      </c>
    </row>
    <row r="52" spans="1:36" s="28" customFormat="1" ht="14.5" hidden="1" x14ac:dyDescent="0.35">
      <c r="A52" s="27" t="s">
        <v>103</v>
      </c>
      <c r="B52" s="26" t="s">
        <v>43</v>
      </c>
      <c r="C52" s="16" t="s">
        <v>104</v>
      </c>
      <c r="D52" s="16" t="s">
        <v>21</v>
      </c>
      <c r="E52" s="16" t="s">
        <v>22</v>
      </c>
      <c r="F52" s="26">
        <v>17.207000000000001</v>
      </c>
      <c r="G52" s="82" t="s">
        <v>87</v>
      </c>
      <c r="H52" s="23"/>
      <c r="I52" s="23"/>
      <c r="J52" s="23"/>
      <c r="K52" s="69"/>
      <c r="L52" s="69"/>
      <c r="M52" s="69"/>
      <c r="N52" s="69"/>
      <c r="O52" s="69"/>
      <c r="P52" s="69"/>
      <c r="Q52" s="69"/>
      <c r="R52" s="69">
        <f>205711.26-1</f>
        <v>205710.26</v>
      </c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>
        <v>-205710.26</v>
      </c>
      <c r="AH52" s="69"/>
      <c r="AI52" s="69"/>
      <c r="AJ52" s="17">
        <f>SUM(R52:AG52)</f>
        <v>0</v>
      </c>
    </row>
    <row r="53" spans="1:36" s="28" customFormat="1" ht="14.5" hidden="1" x14ac:dyDescent="0.35">
      <c r="A53" s="27" t="s">
        <v>103</v>
      </c>
      <c r="B53" s="26" t="s">
        <v>45</v>
      </c>
      <c r="C53" s="16" t="s">
        <v>104</v>
      </c>
      <c r="D53" s="16" t="s">
        <v>21</v>
      </c>
      <c r="E53" s="16" t="s">
        <v>22</v>
      </c>
      <c r="F53" s="26">
        <v>17.207000000000001</v>
      </c>
      <c r="G53" s="82" t="s">
        <v>87</v>
      </c>
      <c r="H53" s="23"/>
      <c r="I53" s="23"/>
      <c r="J53" s="23"/>
      <c r="K53" s="69"/>
      <c r="L53" s="69"/>
      <c r="M53" s="69"/>
      <c r="N53" s="69"/>
      <c r="O53" s="69"/>
      <c r="P53" s="69"/>
      <c r="Q53" s="69"/>
      <c r="R53" s="69">
        <v>1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17">
        <f t="shared" ref="AJ53:AJ55" si="0">SUM(R53)</f>
        <v>1</v>
      </c>
    </row>
    <row r="54" spans="1:36" s="28" customFormat="1" ht="14.25" hidden="1" customHeight="1" x14ac:dyDescent="0.35">
      <c r="A54" s="27" t="s">
        <v>105</v>
      </c>
      <c r="B54" s="26" t="s">
        <v>43</v>
      </c>
      <c r="C54" s="16" t="s">
        <v>104</v>
      </c>
      <c r="D54" s="16" t="s">
        <v>21</v>
      </c>
      <c r="E54" s="16" t="s">
        <v>23</v>
      </c>
      <c r="F54" s="26" t="s">
        <v>13</v>
      </c>
      <c r="G54" s="82" t="s">
        <v>87</v>
      </c>
      <c r="H54" s="23"/>
      <c r="I54" s="23"/>
      <c r="J54" s="23"/>
      <c r="K54" s="69"/>
      <c r="L54" s="69"/>
      <c r="M54" s="69"/>
      <c r="N54" s="69"/>
      <c r="O54" s="69"/>
      <c r="P54" s="69"/>
      <c r="Q54" s="69"/>
      <c r="R54" s="69">
        <f>34266-1</f>
        <v>34265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17">
        <f t="shared" si="0"/>
        <v>34265</v>
      </c>
    </row>
    <row r="55" spans="1:36" s="28" customFormat="1" ht="14.25" hidden="1" customHeight="1" x14ac:dyDescent="0.35">
      <c r="A55" s="27" t="s">
        <v>105</v>
      </c>
      <c r="B55" s="26" t="s">
        <v>45</v>
      </c>
      <c r="C55" s="16" t="s">
        <v>104</v>
      </c>
      <c r="D55" s="16" t="s">
        <v>21</v>
      </c>
      <c r="E55" s="16" t="s">
        <v>23</v>
      </c>
      <c r="F55" s="26" t="s">
        <v>13</v>
      </c>
      <c r="G55" s="82" t="s">
        <v>87</v>
      </c>
      <c r="H55" s="23"/>
      <c r="I55" s="23"/>
      <c r="J55" s="23"/>
      <c r="K55" s="69"/>
      <c r="L55" s="69"/>
      <c r="M55" s="69"/>
      <c r="N55" s="69"/>
      <c r="O55" s="69"/>
      <c r="P55" s="69"/>
      <c r="Q55" s="69"/>
      <c r="R55" s="69">
        <v>1</v>
      </c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17">
        <f t="shared" si="0"/>
        <v>1</v>
      </c>
    </row>
    <row r="56" spans="1:36" s="28" customFormat="1" ht="14.25" hidden="1" customHeight="1" x14ac:dyDescent="0.35">
      <c r="A56" s="27"/>
      <c r="B56" s="26"/>
      <c r="C56" s="40"/>
      <c r="D56" s="40"/>
      <c r="E56" s="16"/>
      <c r="F56" s="26"/>
      <c r="G56" s="52"/>
      <c r="H56" s="23"/>
      <c r="I56" s="23"/>
      <c r="J56" s="23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17"/>
    </row>
    <row r="57" spans="1:36" s="28" customFormat="1" ht="14.25" hidden="1" customHeight="1" x14ac:dyDescent="0.35">
      <c r="A57" s="68" t="s">
        <v>33</v>
      </c>
      <c r="B57" s="26" t="s">
        <v>35</v>
      </c>
      <c r="C57" s="16" t="s">
        <v>34</v>
      </c>
      <c r="D57" s="16" t="s">
        <v>15</v>
      </c>
      <c r="E57" s="16" t="s">
        <v>16</v>
      </c>
      <c r="F57" s="16">
        <v>10.561</v>
      </c>
      <c r="G57" s="26"/>
      <c r="H57" s="69">
        <v>4200.9800000000005</v>
      </c>
      <c r="I57" s="23"/>
      <c r="J57" s="23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17">
        <f>SUM(H57:I57)</f>
        <v>4200.9800000000005</v>
      </c>
    </row>
    <row r="58" spans="1:36" s="28" customFormat="1" ht="14.25" hidden="1" customHeight="1" x14ac:dyDescent="0.35">
      <c r="A58" s="68" t="s">
        <v>119</v>
      </c>
      <c r="B58" s="26" t="s">
        <v>43</v>
      </c>
      <c r="C58" s="79" t="s">
        <v>120</v>
      </c>
      <c r="D58" s="79" t="s">
        <v>121</v>
      </c>
      <c r="E58" s="16" t="s">
        <v>122</v>
      </c>
      <c r="F58" s="16"/>
      <c r="G58" s="26"/>
      <c r="H58" s="69"/>
      <c r="I58" s="23"/>
      <c r="J58" s="23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>
        <v>5494.58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7">
        <f>SUM(U58)</f>
        <v>5494.58</v>
      </c>
    </row>
    <row r="59" spans="1:36" s="28" customFormat="1" ht="14.25" hidden="1" customHeight="1" x14ac:dyDescent="0.35">
      <c r="A59" s="68" t="s">
        <v>125</v>
      </c>
      <c r="B59" s="26" t="s">
        <v>43</v>
      </c>
      <c r="C59" s="79" t="s">
        <v>126</v>
      </c>
      <c r="D59" s="79" t="s">
        <v>127</v>
      </c>
      <c r="E59" s="16" t="s">
        <v>128</v>
      </c>
      <c r="F59" s="16" t="s">
        <v>12</v>
      </c>
      <c r="G59" s="26"/>
      <c r="H59" s="69"/>
      <c r="I59" s="23"/>
      <c r="J59" s="23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>
        <v>10924.557389321224</v>
      </c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17">
        <f>V59</f>
        <v>10924.557389321224</v>
      </c>
    </row>
    <row r="60" spans="1:36" s="28" customFormat="1" ht="14.25" hidden="1" customHeight="1" x14ac:dyDescent="0.35">
      <c r="A60" s="27" t="s">
        <v>129</v>
      </c>
      <c r="B60" s="26" t="s">
        <v>43</v>
      </c>
      <c r="C60" s="79" t="s">
        <v>126</v>
      </c>
      <c r="D60" s="79" t="s">
        <v>127</v>
      </c>
      <c r="E60" s="16" t="s">
        <v>128</v>
      </c>
      <c r="F60" s="16" t="s">
        <v>12</v>
      </c>
      <c r="G60" s="26"/>
      <c r="H60" s="69"/>
      <c r="I60" s="23"/>
      <c r="J60" s="23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>
        <v>10924.557389321224</v>
      </c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17">
        <f>V60</f>
        <v>10924.557389321224</v>
      </c>
    </row>
    <row r="61" spans="1:36" s="28" customFormat="1" ht="14.5" hidden="1" x14ac:dyDescent="0.35">
      <c r="A61" s="27" t="s">
        <v>136</v>
      </c>
      <c r="B61" s="74" t="s">
        <v>43</v>
      </c>
      <c r="C61" s="52" t="s">
        <v>137</v>
      </c>
      <c r="D61" s="52" t="s">
        <v>138</v>
      </c>
      <c r="E61" s="52" t="s">
        <v>139</v>
      </c>
      <c r="F61" s="16"/>
      <c r="G61" s="26"/>
      <c r="H61" s="69"/>
      <c r="I61" s="23"/>
      <c r="J61" s="23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>
        <f>108241-1</f>
        <v>108240</v>
      </c>
      <c r="Y61" s="69"/>
      <c r="Z61" s="69"/>
      <c r="AA61" s="69"/>
      <c r="AB61" s="69">
        <v>-39083.440000000002</v>
      </c>
      <c r="AC61" s="69">
        <v>5708.25</v>
      </c>
      <c r="AD61" s="69"/>
      <c r="AE61" s="69"/>
      <c r="AF61" s="69"/>
      <c r="AG61" s="69"/>
      <c r="AH61" s="69">
        <v>-44184.3</v>
      </c>
      <c r="AI61" s="69"/>
      <c r="AJ61" s="17">
        <f t="shared" ref="AJ61:AJ82" si="1">SUM(H61:AH61)</f>
        <v>30680.509999999995</v>
      </c>
    </row>
    <row r="62" spans="1:36" s="28" customFormat="1" ht="14.5" hidden="1" x14ac:dyDescent="0.35">
      <c r="A62" s="27" t="s">
        <v>136</v>
      </c>
      <c r="B62" s="26" t="s">
        <v>45</v>
      </c>
      <c r="C62" s="52" t="s">
        <v>137</v>
      </c>
      <c r="D62" s="52" t="s">
        <v>138</v>
      </c>
      <c r="E62" s="52" t="s">
        <v>139</v>
      </c>
      <c r="F62" s="26"/>
      <c r="G62" s="26"/>
      <c r="H62" s="23"/>
      <c r="I62" s="23"/>
      <c r="J62" s="23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>
        <v>1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>
        <v>44184.30000000001</v>
      </c>
      <c r="AI62" s="69"/>
      <c r="AJ62" s="17">
        <f t="shared" si="1"/>
        <v>44185.30000000001</v>
      </c>
    </row>
    <row r="63" spans="1:36" s="28" customFormat="1" ht="18.5" hidden="1" customHeight="1" x14ac:dyDescent="0.35">
      <c r="A63" s="77" t="s">
        <v>144</v>
      </c>
      <c r="B63" s="74" t="s">
        <v>43</v>
      </c>
      <c r="C63" s="79" t="s">
        <v>145</v>
      </c>
      <c r="D63" s="79" t="s">
        <v>146</v>
      </c>
      <c r="E63" s="83" t="s">
        <v>147</v>
      </c>
      <c r="F63" s="16" t="s">
        <v>12</v>
      </c>
      <c r="G63" s="26"/>
      <c r="H63" s="23"/>
      <c r="I63" s="23"/>
      <c r="J63" s="23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>
        <v>4887.2299999999996</v>
      </c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17">
        <f t="shared" si="1"/>
        <v>4887.2299999999996</v>
      </c>
    </row>
    <row r="64" spans="1:36" s="28" customFormat="1" ht="14.5" hidden="1" x14ac:dyDescent="0.35">
      <c r="A64" s="78" t="s">
        <v>148</v>
      </c>
      <c r="B64" s="74" t="s">
        <v>43</v>
      </c>
      <c r="C64" s="79" t="s">
        <v>149</v>
      </c>
      <c r="D64" s="79" t="s">
        <v>150</v>
      </c>
      <c r="E64" s="83" t="s">
        <v>151</v>
      </c>
      <c r="F64" s="16" t="s">
        <v>12</v>
      </c>
      <c r="G64" s="26"/>
      <c r="H64" s="23"/>
      <c r="I64" s="23"/>
      <c r="J64" s="23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>
        <v>3665.43</v>
      </c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17">
        <f t="shared" si="1"/>
        <v>3665.43</v>
      </c>
    </row>
    <row r="65" spans="1:37" s="28" customFormat="1" ht="14.5" hidden="1" x14ac:dyDescent="0.35">
      <c r="A65" s="27" t="s">
        <v>154</v>
      </c>
      <c r="B65" s="74" t="s">
        <v>43</v>
      </c>
      <c r="C65" s="79" t="s">
        <v>155</v>
      </c>
      <c r="D65" s="80" t="s">
        <v>156</v>
      </c>
      <c r="E65" s="16" t="s">
        <v>157</v>
      </c>
      <c r="F65" s="16" t="s">
        <v>12</v>
      </c>
      <c r="G65" s="26"/>
      <c r="H65" s="23"/>
      <c r="I65" s="23"/>
      <c r="J65" s="23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>
        <v>2000</v>
      </c>
      <c r="AA65" s="69"/>
      <c r="AB65" s="69"/>
      <c r="AC65" s="69"/>
      <c r="AD65" s="69"/>
      <c r="AE65" s="69"/>
      <c r="AF65" s="69"/>
      <c r="AG65" s="69"/>
      <c r="AH65" s="69"/>
      <c r="AI65" s="69"/>
      <c r="AJ65" s="17">
        <f t="shared" si="1"/>
        <v>2000</v>
      </c>
    </row>
    <row r="66" spans="1:37" s="28" customFormat="1" ht="14.25" hidden="1" customHeight="1" x14ac:dyDescent="0.35">
      <c r="A66" s="27" t="s">
        <v>161</v>
      </c>
      <c r="B66" s="74" t="s">
        <v>43</v>
      </c>
      <c r="C66" s="84" t="s">
        <v>162</v>
      </c>
      <c r="D66" s="84" t="s">
        <v>163</v>
      </c>
      <c r="E66" s="80" t="s">
        <v>164</v>
      </c>
      <c r="F66" s="16" t="s">
        <v>12</v>
      </c>
      <c r="G66" s="26"/>
      <c r="H66" s="23"/>
      <c r="I66" s="23"/>
      <c r="J66" s="23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>
        <v>1380.67</v>
      </c>
      <c r="AB66" s="69"/>
      <c r="AC66" s="69"/>
      <c r="AD66" s="69"/>
      <c r="AE66" s="69"/>
      <c r="AF66" s="69"/>
      <c r="AG66" s="69"/>
      <c r="AH66" s="69"/>
      <c r="AI66" s="69"/>
      <c r="AJ66" s="17">
        <f t="shared" si="1"/>
        <v>1380.67</v>
      </c>
    </row>
    <row r="67" spans="1:37" s="28" customFormat="1" ht="14.25" hidden="1" customHeight="1" x14ac:dyDescent="0.35">
      <c r="A67" s="27" t="s">
        <v>175</v>
      </c>
      <c r="B67" s="74" t="s">
        <v>43</v>
      </c>
      <c r="C67" s="79" t="s">
        <v>176</v>
      </c>
      <c r="D67" s="84" t="s">
        <v>177</v>
      </c>
      <c r="E67" s="80" t="s">
        <v>178</v>
      </c>
      <c r="F67" s="16" t="s">
        <v>12</v>
      </c>
      <c r="G67" s="26"/>
      <c r="H67" s="23"/>
      <c r="I67" s="23"/>
      <c r="J67" s="23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>
        <v>5088.4799999999996</v>
      </c>
      <c r="AF67" s="69"/>
      <c r="AG67" s="69"/>
      <c r="AH67" s="69"/>
      <c r="AI67" s="69"/>
      <c r="AJ67" s="17">
        <f t="shared" si="1"/>
        <v>5088.4799999999996</v>
      </c>
    </row>
    <row r="68" spans="1:37" s="28" customFormat="1" ht="14.25" customHeight="1" x14ac:dyDescent="0.35">
      <c r="A68" s="85" t="s">
        <v>180</v>
      </c>
      <c r="B68" s="74" t="s">
        <v>181</v>
      </c>
      <c r="C68" s="16" t="s">
        <v>34</v>
      </c>
      <c r="D68" s="16" t="s">
        <v>15</v>
      </c>
      <c r="E68" s="16" t="s">
        <v>16</v>
      </c>
      <c r="F68" s="16">
        <v>10.561</v>
      </c>
      <c r="G68" s="26"/>
      <c r="H68" s="23"/>
      <c r="I68" s="23"/>
      <c r="J68" s="23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>
        <v>7043.4496232099991</v>
      </c>
      <c r="AG68" s="69"/>
      <c r="AH68" s="69"/>
      <c r="AI68" s="69">
        <v>-7043.45</v>
      </c>
      <c r="AJ68" s="17">
        <f>SUM(AF68:AI68)</f>
        <v>-3.7679000070056645E-4</v>
      </c>
    </row>
    <row r="69" spans="1:37" s="28" customFormat="1" ht="14.25" customHeight="1" x14ac:dyDescent="0.35">
      <c r="A69" s="78"/>
      <c r="B69" s="76"/>
      <c r="C69" s="79"/>
      <c r="D69" s="79"/>
      <c r="E69" s="83"/>
      <c r="F69" s="16"/>
      <c r="G69" s="26"/>
      <c r="H69" s="23"/>
      <c r="I69" s="23"/>
      <c r="J69" s="23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17">
        <f t="shared" si="1"/>
        <v>0</v>
      </c>
    </row>
    <row r="70" spans="1:37" s="28" customFormat="1" ht="14.25" customHeight="1" x14ac:dyDescent="0.35">
      <c r="A70" s="27"/>
      <c r="B70" s="37"/>
      <c r="C70" s="52"/>
      <c r="D70" s="52"/>
      <c r="E70" s="52"/>
      <c r="F70" s="26"/>
      <c r="G70" s="26"/>
      <c r="H70" s="23"/>
      <c r="I70" s="23"/>
      <c r="J70" s="23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17">
        <f t="shared" si="1"/>
        <v>0</v>
      </c>
    </row>
    <row r="71" spans="1:37" s="28" customFormat="1" ht="14.25" customHeight="1" x14ac:dyDescent="0.35">
      <c r="A71" s="27"/>
      <c r="B71" s="37"/>
      <c r="C71" s="34"/>
      <c r="D71" s="34"/>
      <c r="E71" s="35"/>
      <c r="F71" s="26"/>
      <c r="G71" s="26"/>
      <c r="H71" s="23"/>
      <c r="I71" s="23"/>
      <c r="J71" s="23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17">
        <f t="shared" si="1"/>
        <v>0</v>
      </c>
    </row>
    <row r="72" spans="1:37" s="28" customFormat="1" ht="14" hidden="1" customHeight="1" x14ac:dyDescent="0.35">
      <c r="A72" s="22" t="s">
        <v>8</v>
      </c>
      <c r="B72" s="37"/>
      <c r="C72" s="34"/>
      <c r="D72" s="34"/>
      <c r="E72" s="35"/>
      <c r="F72" s="26"/>
      <c r="G72" s="26"/>
      <c r="H72" s="23"/>
      <c r="I72" s="23"/>
      <c r="J72" s="23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17">
        <f t="shared" si="1"/>
        <v>0</v>
      </c>
    </row>
    <row r="73" spans="1:37" s="28" customFormat="1" ht="14.25" hidden="1" customHeight="1" x14ac:dyDescent="0.35">
      <c r="A73" s="16" t="s">
        <v>64</v>
      </c>
      <c r="B73" s="37"/>
      <c r="C73" s="34"/>
      <c r="D73" s="34"/>
      <c r="E73" s="35"/>
      <c r="F73" s="26"/>
      <c r="G73" s="26"/>
      <c r="H73" s="23"/>
      <c r="I73" s="23"/>
      <c r="J73" s="23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17">
        <f t="shared" si="1"/>
        <v>0</v>
      </c>
    </row>
    <row r="74" spans="1:37" s="28" customFormat="1" ht="14.25" hidden="1" customHeight="1" x14ac:dyDescent="0.35">
      <c r="A74" s="41" t="s">
        <v>65</v>
      </c>
      <c r="B74" s="26" t="s">
        <v>66</v>
      </c>
      <c r="C74" s="16" t="s">
        <v>67</v>
      </c>
      <c r="D74" s="16" t="s">
        <v>68</v>
      </c>
      <c r="E74" s="35" t="s">
        <v>69</v>
      </c>
      <c r="F74" s="40">
        <v>17.800999999999998</v>
      </c>
      <c r="G74" s="56" t="s">
        <v>28</v>
      </c>
      <c r="H74" s="50"/>
      <c r="I74" s="50"/>
      <c r="J74" s="50"/>
      <c r="K74" s="50"/>
      <c r="L74" s="50">
        <v>3105</v>
      </c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17">
        <f t="shared" si="1"/>
        <v>3105</v>
      </c>
    </row>
    <row r="75" spans="1:37" s="28" customFormat="1" ht="14.25" hidden="1" customHeight="1" x14ac:dyDescent="0.35">
      <c r="A75" s="48" t="s">
        <v>72</v>
      </c>
      <c r="B75" s="26" t="s">
        <v>73</v>
      </c>
      <c r="C75" s="16" t="s">
        <v>67</v>
      </c>
      <c r="D75" s="16" t="s">
        <v>68</v>
      </c>
      <c r="E75" s="35" t="s">
        <v>69</v>
      </c>
      <c r="F75" s="40">
        <v>17.800999999999998</v>
      </c>
      <c r="G75" s="56" t="s">
        <v>28</v>
      </c>
      <c r="H75" s="50"/>
      <c r="I75" s="50"/>
      <c r="J75" s="50"/>
      <c r="K75" s="50"/>
      <c r="L75" s="50"/>
      <c r="M75" s="50">
        <v>16278</v>
      </c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17">
        <f t="shared" si="1"/>
        <v>16278</v>
      </c>
    </row>
    <row r="76" spans="1:37" s="28" customFormat="1" ht="14.25" hidden="1" customHeight="1" x14ac:dyDescent="0.35">
      <c r="A76" s="41"/>
      <c r="B76" s="26"/>
      <c r="C76" s="16"/>
      <c r="D76" s="52"/>
      <c r="E76" s="16"/>
      <c r="F76" s="16"/>
      <c r="G76" s="16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17">
        <f t="shared" si="1"/>
        <v>0</v>
      </c>
      <c r="AK76" s="53"/>
    </row>
    <row r="77" spans="1:37" s="28" customFormat="1" ht="14.5" hidden="1" x14ac:dyDescent="0.35">
      <c r="A77" s="27"/>
      <c r="B77" s="26"/>
      <c r="C77" s="34"/>
      <c r="D77" s="34"/>
      <c r="E77" s="34"/>
      <c r="F77" s="26"/>
      <c r="G77" s="26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17">
        <f t="shared" si="1"/>
        <v>0</v>
      </c>
    </row>
    <row r="78" spans="1:37" s="28" customFormat="1" ht="14.5" hidden="1" x14ac:dyDescent="0.35">
      <c r="A78" s="27"/>
      <c r="B78" s="37"/>
      <c r="C78" s="34"/>
      <c r="D78" s="34"/>
      <c r="E78" s="34"/>
      <c r="F78" s="26"/>
      <c r="G78" s="26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17">
        <f t="shared" si="1"/>
        <v>0</v>
      </c>
    </row>
    <row r="79" spans="1:37" s="28" customFormat="1" ht="14.5" x14ac:dyDescent="0.35">
      <c r="A79" s="41"/>
      <c r="B79" s="37"/>
      <c r="C79" s="34"/>
      <c r="D79" s="34"/>
      <c r="E79" s="34"/>
      <c r="F79" s="16"/>
      <c r="G79" s="39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17">
        <f t="shared" si="1"/>
        <v>0</v>
      </c>
    </row>
    <row r="80" spans="1:37" s="28" customFormat="1" ht="14.25" customHeight="1" x14ac:dyDescent="0.35">
      <c r="A80" s="41"/>
      <c r="B80" s="37"/>
      <c r="C80" s="34"/>
      <c r="D80" s="34"/>
      <c r="E80" s="34"/>
      <c r="F80" s="16"/>
      <c r="G80" s="39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17">
        <f t="shared" si="1"/>
        <v>0</v>
      </c>
    </row>
    <row r="81" spans="1:37" s="28" customFormat="1" ht="14.25" hidden="1" customHeight="1" x14ac:dyDescent="0.35">
      <c r="A81" s="22" t="s">
        <v>8</v>
      </c>
      <c r="B81" s="37"/>
      <c r="C81" s="34"/>
      <c r="D81" s="34"/>
      <c r="E81" s="34"/>
      <c r="F81" s="16"/>
      <c r="G81" s="16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17">
        <f t="shared" si="1"/>
        <v>0</v>
      </c>
    </row>
    <row r="82" spans="1:37" s="28" customFormat="1" ht="14.25" hidden="1" customHeight="1" x14ac:dyDescent="0.35">
      <c r="A82" s="16" t="s">
        <v>41</v>
      </c>
      <c r="B82" s="37"/>
      <c r="C82" s="34"/>
      <c r="D82" s="34"/>
      <c r="E82" s="34"/>
      <c r="F82" s="16"/>
      <c r="G82" s="16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17">
        <f t="shared" si="1"/>
        <v>0</v>
      </c>
    </row>
    <row r="83" spans="1:37" s="28" customFormat="1" ht="14.25" hidden="1" customHeight="1" x14ac:dyDescent="0.35">
      <c r="A83" s="62" t="s">
        <v>42</v>
      </c>
      <c r="B83" s="70" t="s">
        <v>43</v>
      </c>
      <c r="C83" s="56" t="s">
        <v>44</v>
      </c>
      <c r="D83" s="18" t="s">
        <v>17</v>
      </c>
      <c r="E83" s="18">
        <v>6501</v>
      </c>
      <c r="F83" s="26">
        <v>17.259</v>
      </c>
      <c r="G83" s="67" t="s">
        <v>27</v>
      </c>
      <c r="H83" s="50"/>
      <c r="I83" s="50">
        <f>612787-1</f>
        <v>612786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>
        <v>-52430</v>
      </c>
      <c r="AI83" s="50"/>
      <c r="AJ83" s="17">
        <f>SUM(H83:AH83)</f>
        <v>560356</v>
      </c>
    </row>
    <row r="84" spans="1:37" s="28" customFormat="1" ht="16" hidden="1" customHeight="1" x14ac:dyDescent="0.35">
      <c r="A84" s="62" t="s">
        <v>42</v>
      </c>
      <c r="B84" s="26" t="s">
        <v>45</v>
      </c>
      <c r="C84" s="56" t="s">
        <v>44</v>
      </c>
      <c r="D84" s="18" t="s">
        <v>17</v>
      </c>
      <c r="E84" s="18">
        <v>6501</v>
      </c>
      <c r="F84" s="26">
        <v>17.259</v>
      </c>
      <c r="G84" s="67" t="s">
        <v>27</v>
      </c>
      <c r="H84" s="50"/>
      <c r="I84" s="50">
        <v>1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>
        <v>52430</v>
      </c>
      <c r="AI84" s="50"/>
      <c r="AJ84" s="17">
        <f t="shared" ref="AJ84:AJ97" si="2">SUM(H84:AH84)</f>
        <v>52431</v>
      </c>
    </row>
    <row r="85" spans="1:37" s="28" customFormat="1" ht="14.25" hidden="1" customHeight="1" x14ac:dyDescent="0.35">
      <c r="A85" s="27" t="s">
        <v>93</v>
      </c>
      <c r="B85" s="70" t="s">
        <v>43</v>
      </c>
      <c r="C85" s="16" t="s">
        <v>94</v>
      </c>
      <c r="D85" s="16" t="s">
        <v>20</v>
      </c>
      <c r="E85" s="16">
        <v>6502</v>
      </c>
      <c r="F85" s="16">
        <v>17.257999999999999</v>
      </c>
      <c r="G85" s="67" t="s">
        <v>27</v>
      </c>
      <c r="H85" s="50"/>
      <c r="I85" s="50"/>
      <c r="J85" s="50"/>
      <c r="K85" s="50"/>
      <c r="L85" s="50"/>
      <c r="M85" s="50"/>
      <c r="N85" s="50"/>
      <c r="O85" s="50"/>
      <c r="P85" s="50">
        <f>121540-1</f>
        <v>121539</v>
      </c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>
        <v>-121539</v>
      </c>
      <c r="AI85" s="50"/>
      <c r="AJ85" s="17">
        <f t="shared" si="2"/>
        <v>0</v>
      </c>
    </row>
    <row r="86" spans="1:37" s="28" customFormat="1" ht="14.25" hidden="1" customHeight="1" x14ac:dyDescent="0.35">
      <c r="A86" s="27" t="s">
        <v>93</v>
      </c>
      <c r="B86" s="26" t="s">
        <v>45</v>
      </c>
      <c r="C86" s="16" t="s">
        <v>94</v>
      </c>
      <c r="D86" s="16" t="s">
        <v>20</v>
      </c>
      <c r="E86" s="16">
        <v>6502</v>
      </c>
      <c r="F86" s="16">
        <v>17.257999999999999</v>
      </c>
      <c r="G86" s="67" t="s">
        <v>27</v>
      </c>
      <c r="H86" s="50"/>
      <c r="I86" s="50"/>
      <c r="J86" s="50"/>
      <c r="K86" s="50"/>
      <c r="L86" s="50"/>
      <c r="M86" s="50"/>
      <c r="N86" s="50"/>
      <c r="O86" s="50"/>
      <c r="P86" s="50">
        <v>1</v>
      </c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>
        <v>121539</v>
      </c>
      <c r="AI86" s="50"/>
      <c r="AJ86" s="17">
        <f t="shared" si="2"/>
        <v>121540</v>
      </c>
    </row>
    <row r="87" spans="1:37" s="28" customFormat="1" ht="14.25" hidden="1" customHeight="1" x14ac:dyDescent="0.35">
      <c r="A87" s="31" t="s">
        <v>51</v>
      </c>
      <c r="B87" s="70" t="s">
        <v>43</v>
      </c>
      <c r="C87" s="56" t="s">
        <v>52</v>
      </c>
      <c r="D87" s="16" t="s">
        <v>18</v>
      </c>
      <c r="E87" s="16">
        <v>6503</v>
      </c>
      <c r="F87" s="16">
        <v>17.277999999999999</v>
      </c>
      <c r="G87" s="67" t="s">
        <v>27</v>
      </c>
      <c r="H87" s="50"/>
      <c r="I87" s="50"/>
      <c r="J87" s="50">
        <f>116752-1</f>
        <v>116751</v>
      </c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17">
        <f t="shared" si="2"/>
        <v>116751</v>
      </c>
    </row>
    <row r="88" spans="1:37" s="28" customFormat="1" ht="14.25" hidden="1" customHeight="1" x14ac:dyDescent="0.35">
      <c r="A88" s="31" t="s">
        <v>51</v>
      </c>
      <c r="B88" s="26" t="s">
        <v>45</v>
      </c>
      <c r="C88" s="56" t="s">
        <v>52</v>
      </c>
      <c r="D88" s="16" t="s">
        <v>18</v>
      </c>
      <c r="E88" s="16">
        <v>6503</v>
      </c>
      <c r="F88" s="16">
        <v>17.277999999999999</v>
      </c>
      <c r="G88" s="67" t="s">
        <v>27</v>
      </c>
      <c r="H88" s="50"/>
      <c r="I88" s="50"/>
      <c r="J88" s="50">
        <v>1</v>
      </c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17">
        <f t="shared" si="2"/>
        <v>1</v>
      </c>
    </row>
    <row r="89" spans="1:37" s="28" customFormat="1" ht="14.25" hidden="1" customHeight="1" x14ac:dyDescent="0.35">
      <c r="A89" s="27" t="s">
        <v>93</v>
      </c>
      <c r="B89" s="74" t="s">
        <v>43</v>
      </c>
      <c r="C89" s="16" t="s">
        <v>112</v>
      </c>
      <c r="D89" s="16" t="s">
        <v>20</v>
      </c>
      <c r="E89" s="16">
        <v>6502</v>
      </c>
      <c r="F89" s="16">
        <v>17.257999999999999</v>
      </c>
      <c r="G89" s="75" t="s">
        <v>27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>496433-1</f>
        <v>496432</v>
      </c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>
        <v>-496432</v>
      </c>
      <c r="AI89" s="50"/>
      <c r="AJ89" s="17">
        <f t="shared" si="2"/>
        <v>0</v>
      </c>
    </row>
    <row r="90" spans="1:37" s="28" customFormat="1" ht="14.25" hidden="1" customHeight="1" x14ac:dyDescent="0.35">
      <c r="A90" s="27" t="s">
        <v>93</v>
      </c>
      <c r="B90" s="26" t="s">
        <v>45</v>
      </c>
      <c r="C90" s="16" t="s">
        <v>112</v>
      </c>
      <c r="D90" s="16" t="s">
        <v>20</v>
      </c>
      <c r="E90" s="16">
        <v>6502</v>
      </c>
      <c r="F90" s="16">
        <v>17.257999999999999</v>
      </c>
      <c r="G90" s="75" t="s">
        <v>27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v>1</v>
      </c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>
        <v>496432</v>
      </c>
      <c r="AI90" s="50"/>
      <c r="AJ90" s="17">
        <f t="shared" si="2"/>
        <v>496433</v>
      </c>
    </row>
    <row r="91" spans="1:37" s="28" customFormat="1" ht="14.25" hidden="1" customHeight="1" x14ac:dyDescent="0.35">
      <c r="A91" s="31" t="s">
        <v>51</v>
      </c>
      <c r="B91" s="74" t="s">
        <v>43</v>
      </c>
      <c r="C91" s="56" t="s">
        <v>113</v>
      </c>
      <c r="D91" s="16" t="s">
        <v>18</v>
      </c>
      <c r="E91" s="16">
        <v>6503</v>
      </c>
      <c r="F91" s="16">
        <v>17.277999999999999</v>
      </c>
      <c r="G91" s="75" t="s">
        <v>27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>424629-1</f>
        <v>424628</v>
      </c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>
        <v>-424628</v>
      </c>
      <c r="AI91" s="50"/>
      <c r="AJ91" s="17">
        <f t="shared" si="2"/>
        <v>0</v>
      </c>
      <c r="AK91" s="55"/>
    </row>
    <row r="92" spans="1:37" s="28" customFormat="1" ht="14.25" hidden="1" customHeight="1" x14ac:dyDescent="0.35">
      <c r="A92" s="31" t="s">
        <v>51</v>
      </c>
      <c r="B92" s="26" t="s">
        <v>45</v>
      </c>
      <c r="C92" s="56" t="s">
        <v>113</v>
      </c>
      <c r="D92" s="16" t="s">
        <v>18</v>
      </c>
      <c r="E92" s="16">
        <v>6503</v>
      </c>
      <c r="F92" s="16">
        <v>17.277999999999999</v>
      </c>
      <c r="G92" s="75" t="s">
        <v>27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v>1</v>
      </c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>
        <v>424628</v>
      </c>
      <c r="AI92" s="50"/>
      <c r="AJ92" s="17">
        <f t="shared" si="2"/>
        <v>424629</v>
      </c>
    </row>
    <row r="93" spans="1:37" s="28" customFormat="1" ht="14.25" hidden="1" customHeight="1" x14ac:dyDescent="0.35">
      <c r="A93" s="31" t="s">
        <v>115</v>
      </c>
      <c r="B93" s="74" t="s">
        <v>43</v>
      </c>
      <c r="C93" s="56" t="s">
        <v>113</v>
      </c>
      <c r="D93" s="16" t="s">
        <v>18</v>
      </c>
      <c r="E93" s="16">
        <v>6523</v>
      </c>
      <c r="F93" s="16">
        <v>17.277999999999999</v>
      </c>
      <c r="G93" s="75" t="s">
        <v>27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>
        <v>18090</v>
      </c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17">
        <f t="shared" si="2"/>
        <v>18090</v>
      </c>
    </row>
    <row r="94" spans="1:37" s="28" customFormat="1" ht="14.25" hidden="1" customHeight="1" x14ac:dyDescent="0.35">
      <c r="A94" s="27"/>
      <c r="B94" s="26"/>
      <c r="C94" s="16"/>
      <c r="D94" s="16"/>
      <c r="E94" s="18"/>
      <c r="F94" s="16"/>
      <c r="G94" s="6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17">
        <f t="shared" si="2"/>
        <v>0</v>
      </c>
      <c r="AK94" s="53"/>
    </row>
    <row r="95" spans="1:37" s="28" customFormat="1" ht="14.25" hidden="1" customHeight="1" x14ac:dyDescent="0.35">
      <c r="A95" s="31" t="s">
        <v>85</v>
      </c>
      <c r="B95" s="26" t="s">
        <v>91</v>
      </c>
      <c r="C95" s="16" t="s">
        <v>88</v>
      </c>
      <c r="D95" s="16" t="s">
        <v>18</v>
      </c>
      <c r="E95" s="16">
        <v>6407</v>
      </c>
      <c r="F95" s="16">
        <v>17.277999999999999</v>
      </c>
      <c r="G95" s="88" t="s">
        <v>27</v>
      </c>
      <c r="H95" s="50"/>
      <c r="I95" s="50"/>
      <c r="J95" s="50"/>
      <c r="K95" s="50"/>
      <c r="L95" s="50"/>
      <c r="M95" s="50"/>
      <c r="N95" s="50"/>
      <c r="O95" s="50">
        <f>100000*0.7-1</f>
        <v>69999</v>
      </c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17">
        <f t="shared" si="2"/>
        <v>69999</v>
      </c>
    </row>
    <row r="96" spans="1:37" s="28" customFormat="1" ht="14.25" hidden="1" customHeight="1" x14ac:dyDescent="0.35">
      <c r="A96" s="31" t="s">
        <v>85</v>
      </c>
      <c r="B96" s="26" t="s">
        <v>45</v>
      </c>
      <c r="C96" s="16" t="s">
        <v>88</v>
      </c>
      <c r="D96" s="16" t="s">
        <v>18</v>
      </c>
      <c r="E96" s="16">
        <v>6407</v>
      </c>
      <c r="F96" s="16">
        <v>17.277999999999999</v>
      </c>
      <c r="G96" s="88" t="s">
        <v>27</v>
      </c>
      <c r="H96" s="50"/>
      <c r="I96" s="50"/>
      <c r="J96" s="50"/>
      <c r="K96" s="50"/>
      <c r="L96" s="50"/>
      <c r="M96" s="50"/>
      <c r="N96" s="50"/>
      <c r="O96" s="50">
        <v>1</v>
      </c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17">
        <f t="shared" si="2"/>
        <v>1</v>
      </c>
    </row>
    <row r="97" spans="1:36" s="28" customFormat="1" ht="14.25" hidden="1" customHeight="1" x14ac:dyDescent="0.35">
      <c r="A97" s="27"/>
      <c r="B97" s="26"/>
      <c r="C97" s="54"/>
      <c r="D97" s="16"/>
      <c r="E97" s="26"/>
      <c r="F97" s="16"/>
      <c r="G97" s="39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17">
        <f t="shared" si="2"/>
        <v>0</v>
      </c>
    </row>
    <row r="98" spans="1:36" s="14" customFormat="1" ht="18.75" customHeight="1" x14ac:dyDescent="0.35">
      <c r="A98" s="27" t="s">
        <v>0</v>
      </c>
      <c r="B98" s="27"/>
      <c r="C98" s="36"/>
      <c r="D98" s="36"/>
      <c r="E98" s="36"/>
      <c r="F98" s="36"/>
      <c r="G98" s="36"/>
      <c r="H98" s="51">
        <f>SUM(H6:H97)</f>
        <v>4200.9800000000005</v>
      </c>
      <c r="I98" s="51">
        <f>SUM(I62:I97)</f>
        <v>612787</v>
      </c>
      <c r="J98" s="51">
        <f>SUM(J82:J97)</f>
        <v>116752</v>
      </c>
      <c r="K98" s="51">
        <f>SUM(K16:K19)</f>
        <v>93547.127405342704</v>
      </c>
      <c r="L98" s="51">
        <f>SUM(L74:L77)</f>
        <v>3105</v>
      </c>
      <c r="M98" s="51">
        <f>SUM(M74:M76)</f>
        <v>16278</v>
      </c>
      <c r="N98" s="51">
        <f>SUM(N24:N26)</f>
        <v>95000</v>
      </c>
      <c r="O98" s="51">
        <f>SUM(O28:O96)</f>
        <v>100000</v>
      </c>
      <c r="P98" s="51">
        <f>SUM(P85:P86)</f>
        <v>121540</v>
      </c>
      <c r="Q98" s="51">
        <f>SUM(Q24:Q25)</f>
        <v>231250</v>
      </c>
      <c r="R98" s="51">
        <f>SUM(R49:R56)</f>
        <v>239977.26</v>
      </c>
      <c r="S98" s="51">
        <f>SUM(S82:S94)</f>
        <v>921062</v>
      </c>
      <c r="T98" s="51">
        <f>SUM(T82:T93)</f>
        <v>18090</v>
      </c>
      <c r="U98" s="51">
        <f>SUM(U49:U61)</f>
        <v>5494.58</v>
      </c>
      <c r="V98" s="51">
        <f>SUM(V49:V62)+0.01</f>
        <v>21849.124778642446</v>
      </c>
      <c r="W98" s="51">
        <f>SUM(W16:W71)</f>
        <v>92250</v>
      </c>
      <c r="X98" s="51">
        <f>SUM(X49:X62)</f>
        <v>108241</v>
      </c>
      <c r="Y98" s="51">
        <f>SUM(Y49:Y70)</f>
        <v>8552.66</v>
      </c>
      <c r="Z98" s="51">
        <f>SUM(Z49:Z71)</f>
        <v>2000</v>
      </c>
      <c r="AA98" s="51">
        <f>SUM(AA66:AA70)</f>
        <v>1380.67</v>
      </c>
      <c r="AB98" s="51">
        <f>SUM(AB49:AB70)</f>
        <v>-39083.440000000002</v>
      </c>
      <c r="AC98" s="51">
        <f>SUM(AC49:AC69)</f>
        <v>5708.25</v>
      </c>
      <c r="AD98" s="51">
        <f>SUM(AD14:AD70)</f>
        <v>23629.283831521738</v>
      </c>
      <c r="AE98" s="51">
        <f>SUM(AE49:AE71)</f>
        <v>5088.4799999999996</v>
      </c>
      <c r="AF98" s="51">
        <f>SUM(AF68:AF69)</f>
        <v>7043.4496232099991</v>
      </c>
      <c r="AG98" s="51">
        <f>SUM(AG49:AG53)</f>
        <v>-205710.26</v>
      </c>
      <c r="AH98" s="51">
        <f>SUM(AH80:AH92)</f>
        <v>0</v>
      </c>
      <c r="AI98" s="51">
        <f>SUM(AI65:AI71)</f>
        <v>-7043.45</v>
      </c>
      <c r="AJ98" s="33"/>
    </row>
    <row r="99" spans="1:36" s="30" customFormat="1" ht="14.5" x14ac:dyDescent="0.35">
      <c r="A99" s="14"/>
      <c r="B99" s="14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6" s="14" customFormat="1" ht="14.5" x14ac:dyDescent="0.35">
      <c r="A100" s="30" t="s">
        <v>9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:36" s="14" customFormat="1" ht="15" hidden="1" customHeight="1" x14ac:dyDescent="0.35">
      <c r="A101" s="30" t="s">
        <v>39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:36" s="14" customFormat="1" ht="17.25" hidden="1" customHeight="1" x14ac:dyDescent="0.35">
      <c r="A102" s="59" t="s">
        <v>40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:36" s="14" customFormat="1" ht="14.5" hidden="1" x14ac:dyDescent="0.35">
      <c r="A103" s="30" t="s">
        <v>46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6" s="14" customFormat="1" ht="14.5" hidden="1" x14ac:dyDescent="0.35">
      <c r="A104" s="59" t="s">
        <v>47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:36" s="14" customFormat="1" ht="14.5" hidden="1" x14ac:dyDescent="0.35">
      <c r="A105" s="30" t="s">
        <v>49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</row>
    <row r="106" spans="1:36" s="14" customFormat="1" ht="14.5" hidden="1" x14ac:dyDescent="0.35">
      <c r="A106" s="59" t="s">
        <v>50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</row>
    <row r="107" spans="1:36" s="14" customFormat="1" ht="14.5" hidden="1" x14ac:dyDescent="0.35">
      <c r="A107" s="30" t="s">
        <v>55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</row>
    <row r="108" spans="1:36" s="14" customFormat="1" ht="14.5" hidden="1" x14ac:dyDescent="0.35">
      <c r="A108" s="59" t="s">
        <v>56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</row>
    <row r="109" spans="1:36" s="14" customFormat="1" ht="14.5" hidden="1" x14ac:dyDescent="0.35">
      <c r="A109" s="30" t="s">
        <v>70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</row>
    <row r="110" spans="1:36" s="14" customFormat="1" ht="14.5" hidden="1" x14ac:dyDescent="0.35">
      <c r="A110" s="59" t="s">
        <v>71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</row>
    <row r="111" spans="1:36" s="14" customFormat="1" ht="14.5" hidden="1" x14ac:dyDescent="0.35">
      <c r="A111" s="30" t="s">
        <v>75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</row>
    <row r="112" spans="1:36" s="14" customFormat="1" ht="14.5" hidden="1" x14ac:dyDescent="0.35">
      <c r="A112" s="59" t="s">
        <v>74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</row>
    <row r="113" spans="1:35" s="14" customFormat="1" ht="14.5" hidden="1" x14ac:dyDescent="0.35">
      <c r="A113" s="30" t="s">
        <v>80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</row>
    <row r="114" spans="1:35" s="14" customFormat="1" ht="14.5" hidden="1" x14ac:dyDescent="0.35">
      <c r="A114" s="30" t="s">
        <v>79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</row>
    <row r="115" spans="1:35" s="14" customFormat="1" ht="14.5" hidden="1" x14ac:dyDescent="0.35">
      <c r="A115" s="30" t="s">
        <v>90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</row>
    <row r="116" spans="1:35" s="14" customFormat="1" ht="14.5" hidden="1" x14ac:dyDescent="0.35">
      <c r="A116" s="30" t="s">
        <v>89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</row>
    <row r="117" spans="1:35" s="14" customFormat="1" ht="14.5" hidden="1" x14ac:dyDescent="0.35">
      <c r="A117" s="30" t="s">
        <v>96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</row>
    <row r="118" spans="1:35" s="14" customFormat="1" ht="14.5" hidden="1" x14ac:dyDescent="0.35">
      <c r="A118" s="59" t="s">
        <v>95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</row>
    <row r="119" spans="1:35" s="14" customFormat="1" ht="14.5" hidden="1" x14ac:dyDescent="0.35">
      <c r="A119" s="30" t="s">
        <v>102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</row>
    <row r="120" spans="1:35" s="14" customFormat="1" ht="1.5" customHeight="1" x14ac:dyDescent="0.35">
      <c r="A120" s="59" t="s">
        <v>101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s="14" customFormat="1" ht="14.5" hidden="1" x14ac:dyDescent="0.35">
      <c r="A121" s="30" t="s">
        <v>107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s="14" customFormat="1" ht="14.5" hidden="1" x14ac:dyDescent="0.35">
      <c r="A122" s="59" t="s">
        <v>106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s="14" customFormat="1" ht="14.5" hidden="1" x14ac:dyDescent="0.35">
      <c r="A123" s="30" t="s">
        <v>111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s="14" customFormat="1" ht="14.5" hidden="1" x14ac:dyDescent="0.35">
      <c r="A124" s="59" t="s">
        <v>110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s="14" customFormat="1" ht="14.5" hidden="1" x14ac:dyDescent="0.35">
      <c r="A125" s="30" t="s">
        <v>117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s="14" customFormat="1" ht="14.5" hidden="1" x14ac:dyDescent="0.35">
      <c r="A126" s="59" t="s">
        <v>116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s="14" customFormat="1" ht="14.5" hidden="1" x14ac:dyDescent="0.35">
      <c r="A127" s="30" t="s">
        <v>124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s="14" customFormat="1" ht="14.5" hidden="1" x14ac:dyDescent="0.35">
      <c r="A128" s="59" t="s">
        <v>123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s="14" customFormat="1" ht="14.5" hidden="1" x14ac:dyDescent="0.35">
      <c r="A129" s="30" t="s">
        <v>132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s="14" customFormat="1" ht="14.5" hidden="1" x14ac:dyDescent="0.35">
      <c r="A130" s="59" t="s">
        <v>131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s="14" customFormat="1" ht="14.5" hidden="1" x14ac:dyDescent="0.35">
      <c r="A131" s="30" t="s">
        <v>135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s="14" customFormat="1" ht="14.5" hidden="1" x14ac:dyDescent="0.35">
      <c r="A132" s="59" t="s">
        <v>134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s="14" customFormat="1" ht="14.5" hidden="1" x14ac:dyDescent="0.35">
      <c r="A133" s="30" t="s">
        <v>142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s="14" customFormat="1" ht="14.5" hidden="1" x14ac:dyDescent="0.35">
      <c r="A134" s="59" t="s">
        <v>141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s="14" customFormat="1" ht="14.5" hidden="1" x14ac:dyDescent="0.35">
      <c r="A135" s="30" t="s">
        <v>152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s="14" customFormat="1" ht="14.5" hidden="1" x14ac:dyDescent="0.35">
      <c r="A136" s="59" t="s">
        <v>123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s="14" customFormat="1" ht="14.5" hidden="1" x14ac:dyDescent="0.35">
      <c r="A137" s="30" t="s">
        <v>158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s="14" customFormat="1" ht="14.5" hidden="1" x14ac:dyDescent="0.35">
      <c r="A138" s="59" t="s">
        <v>123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s="14" customFormat="1" ht="14.5" hidden="1" x14ac:dyDescent="0.35">
      <c r="A139" s="30" t="s">
        <v>160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s="14" customFormat="1" ht="14.5" hidden="1" x14ac:dyDescent="0.35">
      <c r="A140" s="59" t="s">
        <v>123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s="14" customFormat="1" ht="14.5" hidden="1" x14ac:dyDescent="0.35">
      <c r="A141" s="30" t="s">
        <v>166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s="14" customFormat="1" ht="14.5" hidden="1" x14ac:dyDescent="0.35">
      <c r="A142" s="59" t="s">
        <v>167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s="14" customFormat="1" ht="14.5" hidden="1" x14ac:dyDescent="0.35">
      <c r="A143" s="30" t="s">
        <v>169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s="14" customFormat="1" ht="14.5" hidden="1" x14ac:dyDescent="0.35">
      <c r="A144" s="59" t="s">
        <v>170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s="14" customFormat="1" ht="14.5" hidden="1" x14ac:dyDescent="0.35">
      <c r="A145" s="30" t="s">
        <v>171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s="14" customFormat="1" ht="14.5" hidden="1" x14ac:dyDescent="0.35">
      <c r="A146" s="59" t="s">
        <v>134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s="14" customFormat="1" ht="14.5" hidden="1" x14ac:dyDescent="0.35">
      <c r="A147" s="30" t="s">
        <v>174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s="14" customFormat="1" ht="14.5" hidden="1" x14ac:dyDescent="0.35">
      <c r="A148" s="59" t="s">
        <v>123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s="14" customFormat="1" ht="14.5" hidden="1" x14ac:dyDescent="0.35">
      <c r="A149" s="30" t="s">
        <v>182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s="14" customFormat="1" ht="14.5" hidden="1" x14ac:dyDescent="0.35">
      <c r="A150" s="59" t="s">
        <v>40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s="14" customFormat="1" ht="14.5" hidden="1" x14ac:dyDescent="0.35">
      <c r="A151" s="30" t="s">
        <v>187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s="14" customFormat="1" ht="14.5" hidden="1" x14ac:dyDescent="0.35">
      <c r="A152" s="59" t="s">
        <v>184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s="14" customFormat="1" ht="14.5" hidden="1" x14ac:dyDescent="0.35">
      <c r="A153" s="30" t="s">
        <v>186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s="14" customFormat="1" ht="14.5" hidden="1" x14ac:dyDescent="0.35">
      <c r="A154" s="59" t="s">
        <v>188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s="14" customFormat="1" ht="14.5" x14ac:dyDescent="0.35">
      <c r="A155" s="30" t="s">
        <v>191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ht="14.5" x14ac:dyDescent="0.35">
      <c r="A156" s="59" t="s">
        <v>190</v>
      </c>
    </row>
    <row r="161" spans="1:1" ht="15.5" x14ac:dyDescent="0.35">
      <c r="A161" s="86" t="s">
        <v>29</v>
      </c>
    </row>
    <row r="162" spans="1:1" ht="15.5" x14ac:dyDescent="0.35">
      <c r="A162" s="87" t="s">
        <v>32</v>
      </c>
    </row>
    <row r="163" spans="1:1" ht="15.5" x14ac:dyDescent="0.35">
      <c r="A163" s="86" t="s">
        <v>30</v>
      </c>
    </row>
    <row r="164" spans="1:1" ht="15.5" x14ac:dyDescent="0.35">
      <c r="A164" s="87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2024-08-05T15:41:41Z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