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93CBBF98-8D24-40C3-81D9-97F4CABF62A4}" xr6:coauthVersionLast="47" xr6:coauthVersionMax="47" xr10:uidLastSave="{00000000-0000-0000-0000-000000000000}"/>
  <bookViews>
    <workbookView xWindow="300" yWindow="600" windowWidth="28500" windowHeight="15600" xr2:uid="{00000000-000D-0000-FFFF-FFFF00000000}"/>
  </bookViews>
  <sheets>
    <sheet name="NORTH CENTRAL WIB" sheetId="2" r:id="rId1"/>
  </sheets>
  <definedNames>
    <definedName name="_xlnm.Print_Area" localSheetId="0">'NORTH CENTRAL WIB'!$A$1:$H$100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J96" i="2" l="1"/>
  <c r="AK90" i="2"/>
  <c r="AK88" i="2"/>
  <c r="AK68" i="2"/>
  <c r="AI96" i="2"/>
  <c r="AK62" i="2"/>
  <c r="AK63" i="2"/>
  <c r="AK64" i="2"/>
  <c r="AK65" i="2"/>
  <c r="AK66" i="2"/>
  <c r="AK67" i="2"/>
  <c r="AK69" i="2"/>
  <c r="AK70" i="2"/>
  <c r="AK71" i="2"/>
  <c r="AK72" i="2"/>
  <c r="AK73" i="2"/>
  <c r="AK74" i="2"/>
  <c r="AK75" i="2"/>
  <c r="AK76" i="2"/>
  <c r="AK77" i="2"/>
  <c r="AK78" i="2"/>
  <c r="AK79" i="2"/>
  <c r="AK80" i="2"/>
  <c r="AH96" i="2"/>
  <c r="AK82" i="2"/>
  <c r="AK84" i="2"/>
  <c r="AK86" i="2"/>
  <c r="AK91" i="2"/>
  <c r="AK92" i="2"/>
  <c r="AK94" i="2"/>
  <c r="AK95" i="2"/>
  <c r="AG96" i="2"/>
  <c r="AF96" i="2"/>
  <c r="AE96" i="2"/>
  <c r="AD96" i="2"/>
  <c r="AC96" i="2"/>
  <c r="AB96" i="2"/>
  <c r="AA96" i="2"/>
  <c r="Z96" i="2"/>
  <c r="Y96" i="2"/>
  <c r="X61" i="2"/>
  <c r="X96" i="2" s="1"/>
  <c r="W96" i="2"/>
  <c r="V96" i="2"/>
  <c r="AK60" i="2"/>
  <c r="AK59" i="2"/>
  <c r="U96" i="2"/>
  <c r="AK58" i="2"/>
  <c r="T96" i="2"/>
  <c r="S89" i="2"/>
  <c r="AK89" i="2" s="1"/>
  <c r="S87" i="2"/>
  <c r="AK87" i="2" s="1"/>
  <c r="R54" i="2"/>
  <c r="AK54" i="2" s="1"/>
  <c r="R52" i="2"/>
  <c r="AK52" i="2" s="1"/>
  <c r="AK53" i="2"/>
  <c r="AK55" i="2"/>
  <c r="AK25" i="2"/>
  <c r="Q96" i="2"/>
  <c r="P83" i="2"/>
  <c r="AK83" i="2" s="1"/>
  <c r="AK51" i="2"/>
  <c r="O50" i="2"/>
  <c r="O93" i="2"/>
  <c r="AK93" i="2" s="1"/>
  <c r="AK61" i="2" l="1"/>
  <c r="AL62" i="2" s="1"/>
  <c r="S96" i="2"/>
  <c r="R96" i="2"/>
  <c r="O96" i="2"/>
  <c r="P96" i="2"/>
  <c r="AK50" i="2"/>
  <c r="AK24" i="2"/>
  <c r="N96" i="2"/>
  <c r="M96" i="2"/>
  <c r="L96" i="2"/>
  <c r="AK18" i="2"/>
  <c r="K17" i="2"/>
  <c r="AK17" i="2" s="1"/>
  <c r="J85" i="2"/>
  <c r="AK85" i="2" s="1"/>
  <c r="I81" i="2"/>
  <c r="AK57" i="2"/>
  <c r="H96" i="2"/>
  <c r="I96" i="2" l="1"/>
  <c r="AK81" i="2"/>
  <c r="K96" i="2"/>
  <c r="J96" i="2"/>
</calcChain>
</file>

<file path=xl/sharedStrings.xml><?xml version="1.0" encoding="utf-8"?>
<sst xmlns="http://schemas.openxmlformats.org/spreadsheetml/2006/main" count="323" uniqueCount="195">
  <si>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</si>
  <si>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</si>
  <si>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</si>
  <si>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</si>
  <si>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</si>
  <si>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</si>
  <si>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</si>
  <si>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</si>
  <si>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</si>
  <si>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</si>
  <si>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</si>
  <si>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>NORTH CENTRAL MA WIB</t>
  </si>
  <si>
    <t>N/A</t>
  </si>
  <si>
    <t>17.207</t>
  </si>
  <si>
    <t>CT EOL 21CCNCENTRADE</t>
  </si>
  <si>
    <t>4400-3067</t>
  </si>
  <si>
    <t>K103</t>
  </si>
  <si>
    <t>7003-1631</t>
  </si>
  <si>
    <t>7003-1778</t>
  </si>
  <si>
    <t>K264</t>
  </si>
  <si>
    <t>7003-1630</t>
  </si>
  <si>
    <t>7002-6626</t>
  </si>
  <si>
    <t>K105</t>
  </si>
  <si>
    <t>K107</t>
  </si>
  <si>
    <t>K284</t>
  </si>
  <si>
    <t>FAIN #</t>
  </si>
  <si>
    <t>TA38685-22-55-A-25</t>
  </si>
  <si>
    <t>AA-38535-22-55-A-25</t>
  </si>
  <si>
    <t>DV35786-21-55-5-25</t>
  </si>
  <si>
    <t>VENDOR CUSTOMER CODE</t>
  </si>
  <si>
    <t>UEI #</t>
  </si>
  <si>
    <t>SLRBKDH2VLD5</t>
  </si>
  <si>
    <t>VC6000170635</t>
  </si>
  <si>
    <t>WPP SNAP EXPANSION</t>
  </si>
  <si>
    <t>FY20233067</t>
  </si>
  <si>
    <t>JULY 1, 2023-SEPT. 30, 2023</t>
  </si>
  <si>
    <t>INITIAL AWARD FY24</t>
  </si>
  <si>
    <t>BUDGET #1 FY24</t>
  </si>
  <si>
    <t>CT EOL 24CCNCENWP</t>
  </si>
  <si>
    <t>INITIAL AWARD FY24 MAY 31, 2023</t>
  </si>
  <si>
    <t>TO ADD WPP SNAP EXPANSION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</si>
  <si>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</si>
  <si>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</si>
  <si>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</si>
  <si>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</si>
  <si>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#1 FY24 JULY 31, 2023</t>
  </si>
  <si>
    <t>TO ADD FY24 YOUTH FUNDS</t>
  </si>
  <si>
    <t>BUDGET #2 FY24</t>
  </si>
  <si>
    <t>BUDGET #2 FY24 AUGUST 2, 2023</t>
  </si>
  <si>
    <t>TO ADD FY24 DISLOCATED WORKER FUNDS</t>
  </si>
  <si>
    <t>DISLOCATED WORKER</t>
  </si>
  <si>
    <t>FWIADWK24A</t>
  </si>
  <si>
    <t>BUDGET #3 FY24</t>
  </si>
  <si>
    <t>CT EOL 24CCNCENNEGREA</t>
  </si>
  <si>
    <t>BUDGET #3 FY24 AUGUST 8, 2023</t>
  </si>
  <si>
    <t>TO ADD FY24 RESEA FUNDS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</si>
  <si>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</si>
  <si>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</si>
  <si>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</si>
  <si>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</si>
  <si>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UI-35950-21-60-A-25</t>
  </si>
  <si>
    <t>JULY 1, 2024-SEPT 30, 2024</t>
  </si>
  <si>
    <t>BUDGET #4 FY24</t>
  </si>
  <si>
    <t>CT EOL 24CCNCENVETSUI</t>
  </si>
  <si>
    <t>VETS RISING STAR WINNER</t>
  </si>
  <si>
    <t>AUG 1, 2023-DEC 31, 2023</t>
  </si>
  <si>
    <t>FVETS2023</t>
  </si>
  <si>
    <t>7002-6628</t>
  </si>
  <si>
    <t>K109</t>
  </si>
  <si>
    <t>BUDGET #4 FY24 AUGUST 25, 2023</t>
  </si>
  <si>
    <t>TO ADD VETS INCENTIVE AWARD</t>
  </si>
  <si>
    <t>DVOP</t>
  </si>
  <si>
    <t>JULY 1,2023-JUNE 30, 2024</t>
  </si>
  <si>
    <t>TO ADD FY24 VETS FUNDS</t>
  </si>
  <si>
    <t>BUDGET #5 FY24 AUGUST 31, 2023</t>
  </si>
  <si>
    <t>BUDGET #5 FY24</t>
  </si>
  <si>
    <t>BUDGET #6 FY24</t>
  </si>
  <si>
    <t>CT EOL 24CCNCENSOSWTF</t>
  </si>
  <si>
    <t>TO ADD WTF FUNDS</t>
  </si>
  <si>
    <t>BUDGET #6 FY24 SEPTEMBER 12, 2023</t>
  </si>
  <si>
    <t>WORKFORCE TRAINING FUND</t>
  </si>
  <si>
    <t>WTRUSTF24</t>
  </si>
  <si>
    <t>7003-0135</t>
  </si>
  <si>
    <t>BUDGET #7 FY24</t>
  </si>
  <si>
    <t>REGIONAL PLANNING</t>
  </si>
  <si>
    <t>FES2023</t>
  </si>
  <si>
    <t>ES-38736-22-55-A-25</t>
  </si>
  <si>
    <t>FWIADWK23A</t>
  </si>
  <si>
    <t>TO ADD REGIONAL PLANNING FUNDS</t>
  </si>
  <si>
    <t>BUDGET #7 FY24 SEPTEMBER 22, 2023</t>
  </si>
  <si>
    <t>SEPT 25, 2023-JUNE 30,  2024</t>
  </si>
  <si>
    <t>BUDGET #8 FY24</t>
  </si>
  <si>
    <t>ADULT</t>
  </si>
  <si>
    <t>FWIAADT24A</t>
  </si>
  <si>
    <t>TO ADD FY24 ADULT FUNDS</t>
  </si>
  <si>
    <t>BUDGET #8 FY24 SEPTEMBER 26, 2023</t>
  </si>
  <si>
    <t>BUDGET #9 FY24</t>
  </si>
  <si>
    <t>STATE ONE STOP</t>
  </si>
  <si>
    <t>STOSCC2024</t>
  </si>
  <si>
    <t>7003-0803</t>
  </si>
  <si>
    <t>TO ADD FY24 SOS FUNDS</t>
  </si>
  <si>
    <t>BUDGET #9 FY24 SEPTEMBER 27, 2023</t>
  </si>
  <si>
    <t>WP 90%</t>
  </si>
  <si>
    <t>FES2024</t>
  </si>
  <si>
    <t>WP 10%</t>
  </si>
  <si>
    <t>TO ADD WP FUNDS</t>
  </si>
  <si>
    <t>BUDGET #10 FY24 DEC 1, 2023</t>
  </si>
  <si>
    <t>BUDGET #10 FY24</t>
  </si>
  <si>
    <t>BUDGET #11 FY24</t>
  </si>
  <si>
    <t>TO ADD WIOA FUNDS</t>
  </si>
  <si>
    <t>BUDGET #11 FY24 DEC 7, 2023</t>
  </si>
  <si>
    <t>FWIAADT24B</t>
  </si>
  <si>
    <t>FWIADWK24B</t>
  </si>
  <si>
    <t>BUDGET #12 FY24</t>
  </si>
  <si>
    <t>RAPID RESPONSE STATE STAFF</t>
  </si>
  <si>
    <t>TO ADD RAPID RESPONSE FUNDS</t>
  </si>
  <si>
    <t>BUDGET #12 FY24 DEC 21, 2023</t>
  </si>
  <si>
    <t>BUDGET #13 FY24</t>
  </si>
  <si>
    <t>MRC</t>
  </si>
  <si>
    <t>F100VR0023</t>
  </si>
  <si>
    <t>4120-0020</t>
  </si>
  <si>
    <t>K133</t>
  </si>
  <si>
    <t>TO ADD PARTNER FUNDS</t>
  </si>
  <si>
    <t>BUDGET #13 FY24  JANUARY 24, 2024</t>
  </si>
  <si>
    <t>DTA WPP  (JULY 1, 2023-JAN. 1, 2024)-settlement</t>
  </si>
  <si>
    <t>SPSS2024</t>
  </si>
  <si>
    <t>4400-1979</t>
  </si>
  <si>
    <t>K227</t>
  </si>
  <si>
    <t>DTA WPP  (JAN. 2, 2024-JUNE 30, 2024)</t>
  </si>
  <si>
    <t>BUDGET #14 FY24</t>
  </si>
  <si>
    <t>TO ADD DTA WPP FUNDS</t>
  </si>
  <si>
    <t>BUDGET #14 FY24  FEB. 27, 2024</t>
  </si>
  <si>
    <t>BUDGET #15 FY24</t>
  </si>
  <si>
    <t>TO ADD RESEA FUNDS</t>
  </si>
  <si>
    <t>BUDGET #15 FY24  FEB. 29, 2024</t>
  </si>
  <si>
    <r>
      <t>SHELTER SUPPLEMENTAL FUNDS</t>
    </r>
    <r>
      <rPr>
        <b/>
        <sz val="11"/>
        <color rgb="FFFF0000"/>
        <rFont val="Book Antiqua"/>
        <family val="1"/>
      </rPr>
      <t xml:space="preserve">  (SERVICE DATES: FEB 1, 2024-SEPT 30, 2024)</t>
    </r>
  </si>
  <si>
    <t>WKFO107424</t>
  </si>
  <si>
    <t>7002-1074</t>
  </si>
  <si>
    <t>K286</t>
  </si>
  <si>
    <t>BUDGET #16 FY24</t>
  </si>
  <si>
    <r>
      <t>TO ADD SHELTER SUPPLEMENTAL FUNDS</t>
    </r>
    <r>
      <rPr>
        <b/>
        <sz val="11"/>
        <color rgb="FFFF0000"/>
        <rFont val="Book Antiqua"/>
        <family val="1"/>
      </rPr>
      <t xml:space="preserve"> </t>
    </r>
  </si>
  <si>
    <t>BUDGET #16 FY24  MARCH 1, 2024</t>
  </si>
  <si>
    <t>BUDGET #17 FY24</t>
  </si>
  <si>
    <t xml:space="preserve">DOE-WDB Support  </t>
  </si>
  <si>
    <t>DOE2024</t>
  </si>
  <si>
    <t>7035-0002</t>
  </si>
  <si>
    <t>K228</t>
  </si>
  <si>
    <t xml:space="preserve">DOE INFRASTRUCTURE </t>
  </si>
  <si>
    <t>FV002A2322</t>
  </si>
  <si>
    <t>7038-0107</t>
  </si>
  <si>
    <t>K123</t>
  </si>
  <si>
    <t>BUDGET #17 FY24  MARCH 4, 2024</t>
  </si>
  <si>
    <t>BUDGET #18 FY24</t>
  </si>
  <si>
    <t>MA COMMISION FOR THE BLIND</t>
  </si>
  <si>
    <t> FH126A23VR</t>
  </si>
  <si>
    <t>4110-3021</t>
  </si>
  <si>
    <t>K222</t>
  </si>
  <si>
    <t>BUDGET #18 FY24  MARCH 13, 2024</t>
  </si>
  <si>
    <t>BUDGET #19 FY24</t>
  </si>
  <si>
    <t>BUDGET #19 FY24  MARCH 15, 2024</t>
  </si>
  <si>
    <t xml:space="preserve">MA SCSEP </t>
  </si>
  <si>
    <t>FAD0068NGO</t>
  </si>
  <si>
    <t>9110-1178</t>
  </si>
  <si>
    <t>K116</t>
  </si>
  <si>
    <t>BUDGET #20 FY24</t>
  </si>
  <si>
    <t>BUDGET #20 FY24  MARCH 20, 2024</t>
  </si>
  <si>
    <t>TO MAKE ADJUSTMENT FOR RETAINED AMOUNT</t>
  </si>
  <si>
    <t>BUDGET #21 FY24</t>
  </si>
  <si>
    <t>BUDGET #21 FY24  APRIL 1, 2024</t>
  </si>
  <si>
    <t>TO ADD ADDITIONAL FUNDS</t>
  </si>
  <si>
    <t>BUDGET #22 FY24  APRIL 1, 2024</t>
  </si>
  <si>
    <t>BUDGET #22 FY24</t>
  </si>
  <si>
    <t>BUDGET #23 FY24</t>
  </si>
  <si>
    <t>BUDGET #23 FY24  MAY 6, 2024</t>
  </si>
  <si>
    <t xml:space="preserve">CENTER FOR WORKFORCE INCLUSION </t>
  </si>
  <si>
    <t>DCSSCSEP24</t>
  </si>
  <si>
    <t>7003-0006</t>
  </si>
  <si>
    <t>K246</t>
  </si>
  <si>
    <t>BUDGET #24 FY24</t>
  </si>
  <si>
    <t>WPP SNAP EXPANSION (settlement amount)</t>
  </si>
  <si>
    <t>OCTOBER 1, 2023-FEBRUARY 16, 2024</t>
  </si>
  <si>
    <t>BUDGET #24 FY24  MAY 23, 2024</t>
  </si>
  <si>
    <t>BUDGET #25 FY24</t>
  </si>
  <si>
    <t>TO ADJUST WP FOR RETAINED AMOUNTS</t>
  </si>
  <si>
    <t>BUDGET #26 FY24</t>
  </si>
  <si>
    <t>BUDGET #26 FY24 JUNE 27, 2024</t>
  </si>
  <si>
    <t>BUDGET #25 FY24  JUNE 10, 2024</t>
  </si>
  <si>
    <t>TO MOVE FUNDS TO FY25 LINE</t>
  </si>
  <si>
    <t>BUDGET #27 FY24</t>
  </si>
  <si>
    <t>TO DE-OBLIGATE UNSPENT FUNDS</t>
  </si>
  <si>
    <t>BUDGET #27 FY24 AUG 5, 2024</t>
  </si>
  <si>
    <t>BUDGET #28 FY24</t>
  </si>
  <si>
    <t>BUDGET #28 FY24 OCT 31, 2024</t>
  </si>
  <si>
    <t>TO MOVE FUNDS TO RETAINED</t>
  </si>
  <si>
    <t>CT EOL 24CCNCENWIA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</si>
</sst>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7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color indexed="10"/>
      <name val="Book Antiqua"/>
      <family val="1"/>
    </font>
    <font>
      <b/>
      <sz val="15.5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"/>
      <color indexed="10"/>
      <name val="Book Antiqua"/>
      <family val="1"/>
    </font>
    <font>
      <b/>
      <sz val="12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2"/>
      <color rgb="FF000000"/>
      <name val="Book Antiqua"/>
      <family val="1"/>
    </font>
    <font>
      <b/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4" fillId="0" borderId="0"/>
  </cellStyleXfs>
  <cellXfs count="10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1" xfId="0" applyFont="1" applyBorder="1" applyAlignment="1">
      <alignment horizontal="left"/>
    </xf>
    <xf numFmtId="0" fontId="8" fillId="0" borderId="0" xfId="0" applyFont="1"/>
    <xf numFmtId="0" fontId="5" fillId="0" borderId="0" xfId="0" applyFont="1" applyAlignment="1">
      <alignment horizontal="center"/>
    </xf>
    <xf numFmtId="0" fontId="9" fillId="0" borderId="0" xfId="0" applyFont="1"/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0" fillId="0" borderId="0" xfId="0" applyFont="1"/>
    <xf numFmtId="0" fontId="10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44" fontId="11" fillId="0" borderId="1" xfId="0" applyNumberFormat="1" applyFont="1" applyBorder="1"/>
    <xf numFmtId="0" fontId="10" fillId="0" borderId="1" xfId="0" applyFont="1" applyBorder="1" applyAlignment="1">
      <alignment horizontal="center"/>
    </xf>
    <xf numFmtId="7" fontId="11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49" fontId="10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7" fontId="11" fillId="0" borderId="5" xfId="0" applyNumberFormat="1" applyFont="1" applyBorder="1" applyAlignment="1">
      <alignment horizontal="center" wrapText="1"/>
    </xf>
    <xf numFmtId="7" fontId="11" fillId="0" borderId="1" xfId="0" applyNumberFormat="1" applyFont="1" applyBorder="1" applyAlignment="1">
      <alignment horizontal="center" wrapText="1"/>
    </xf>
    <xf numFmtId="7" fontId="11" fillId="0" borderId="6" xfId="0" applyNumberFormat="1" applyFont="1" applyBorder="1" applyAlignment="1">
      <alignment horizontal="center" wrapText="1"/>
    </xf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2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7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7" fontId="11" fillId="0" borderId="1" xfId="0" applyNumberFormat="1" applyFont="1" applyBorder="1"/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43" fontId="11" fillId="0" borderId="1" xfId="0" applyNumberFormat="1" applyFont="1" applyBorder="1" applyAlignment="1">
      <alignment horizontal="center"/>
    </xf>
    <xf numFmtId="0" fontId="11" fillId="0" borderId="5" xfId="0" quotePrefix="1" applyFont="1" applyBorder="1" applyAlignment="1">
      <alignment horizontal="center"/>
    </xf>
    <xf numFmtId="0" fontId="11" fillId="0" borderId="5" xfId="0" applyFont="1" applyBorder="1" applyAlignment="1">
      <alignment horizontal="center" wrapText="1"/>
    </xf>
    <xf numFmtId="0" fontId="11" fillId="0" borderId="5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0" fontId="7" fillId="0" borderId="7" xfId="0" applyFont="1" applyBorder="1" applyAlignment="1">
      <alignment horizontal="left"/>
    </xf>
    <xf numFmtId="0" fontId="10" fillId="0" borderId="7" xfId="0" quotePrefix="1" applyFont="1" applyBorder="1" applyAlignment="1">
      <alignment horizontal="center"/>
    </xf>
    <xf numFmtId="0" fontId="10" fillId="2" borderId="7" xfId="0" applyFont="1" applyFill="1" applyBorder="1" applyAlignment="1">
      <alignment horizontal="center" wrapText="1"/>
    </xf>
    <xf numFmtId="0" fontId="10" fillId="0" borderId="7" xfId="0" applyFont="1" applyBorder="1" applyAlignment="1">
      <alignment horizontal="center"/>
    </xf>
    <xf numFmtId="7" fontId="11" fillId="0" borderId="7" xfId="0" applyNumberFormat="1" applyFont="1" applyBorder="1" applyAlignment="1">
      <alignment horizontal="center"/>
    </xf>
    <xf numFmtId="44" fontId="11" fillId="0" borderId="7" xfId="0" applyNumberFormat="1" applyFont="1" applyBorder="1"/>
    <xf numFmtId="0" fontId="11" fillId="0" borderId="1" xfId="0" applyFont="1" applyBorder="1"/>
    <xf numFmtId="0" fontId="11" fillId="0" borderId="7" xfId="0" quotePrefix="1" applyFont="1" applyBorder="1" applyAlignment="1">
      <alignment horizontal="center"/>
    </xf>
    <xf numFmtId="44" fontId="11" fillId="0" borderId="5" xfId="1" applyFont="1" applyFill="1" applyBorder="1" applyAlignment="1">
      <alignment horizontal="center" wrapText="1"/>
    </xf>
    <xf numFmtId="44" fontId="11" fillId="0" borderId="1" xfId="1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7" fontId="12" fillId="0" borderId="0" xfId="0" applyNumberFormat="1" applyFont="1"/>
    <xf numFmtId="0" fontId="16" fillId="0" borderId="1" xfId="0" applyFont="1" applyBorder="1" applyAlignment="1">
      <alignment horizontal="center" vertical="center"/>
    </xf>
    <xf numFmtId="44" fontId="12" fillId="0" borderId="0" xfId="1" applyFont="1" applyFill="1"/>
    <xf numFmtId="0" fontId="19" fillId="0" borderId="1" xfId="0" applyFont="1" applyBorder="1" applyAlignment="1">
      <alignment horizontal="center"/>
    </xf>
    <xf numFmtId="44" fontId="10" fillId="0" borderId="0" xfId="0" applyNumberFormat="1" applyFont="1"/>
    <xf numFmtId="0" fontId="4" fillId="0" borderId="0" xfId="0" applyFont="1"/>
    <xf numFmtId="0" fontId="11" fillId="0" borderId="0" xfId="0" applyFont="1" applyAlignment="1">
      <alignment horizontal="left"/>
    </xf>
    <xf numFmtId="44" fontId="11" fillId="0" borderId="3" xfId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1" fillId="0" borderId="1" xfId="0" quotePrefix="1" applyFont="1" applyBorder="1" applyAlignment="1">
      <alignment horizontal="left" vertical="center" wrapText="1"/>
    </xf>
    <xf numFmtId="37" fontId="11" fillId="0" borderId="1" xfId="2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20" fillId="3" borderId="9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7" fillId="0" borderId="1" xfId="0" applyFont="1" applyBorder="1"/>
    <xf numFmtId="44" fontId="11" fillId="0" borderId="5" xfId="1" applyFont="1" applyBorder="1" applyAlignment="1">
      <alignment horizontal="center" wrapText="1"/>
    </xf>
    <xf numFmtId="0" fontId="11" fillId="0" borderId="1" xfId="0" quotePrefix="1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wrapText="1"/>
    </xf>
    <xf numFmtId="44" fontId="11" fillId="0" borderId="1" xfId="1" applyFont="1" applyBorder="1" applyAlignment="1">
      <alignment horizontal="center" wrapText="1"/>
    </xf>
    <xf numFmtId="44" fontId="11" fillId="0" borderId="6" xfId="1" applyFont="1" applyBorder="1" applyAlignment="1">
      <alignment horizontal="center" wrapText="1"/>
    </xf>
    <xf numFmtId="0" fontId="11" fillId="0" borderId="1" xfId="0" quotePrefix="1" applyFont="1" applyBorder="1" applyAlignment="1">
      <alignment horizontal="center" wrapText="1"/>
    </xf>
    <xf numFmtId="0" fontId="23" fillId="0" borderId="10" xfId="0" applyFont="1" applyBorder="1" applyAlignment="1">
      <alignment horizontal="center" wrapText="1"/>
    </xf>
    <xf numFmtId="0" fontId="11" fillId="0" borderId="5" xfId="0" quotePrefix="1" applyFont="1" applyBorder="1" applyAlignment="1">
      <alignment horizontal="center" wrapText="1"/>
    </xf>
    <xf numFmtId="0" fontId="11" fillId="0" borderId="1" xfId="0" applyFont="1" applyBorder="1" applyAlignment="1">
      <alignment horizontal="left" vertical="top"/>
    </xf>
    <xf numFmtId="0" fontId="11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wrapText="1"/>
    </xf>
    <xf numFmtId="0" fontId="24" fillId="0" borderId="10" xfId="0" applyFont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horizontal="center" vertical="center"/>
    </xf>
    <xf numFmtId="0" fontId="17" fillId="4" borderId="1" xfId="0" applyFont="1" applyFill="1" applyBorder="1"/>
    <xf numFmtId="0" fontId="15" fillId="0" borderId="0" xfId="0" applyFont="1"/>
    <xf numFmtId="0" fontId="25" fillId="0" borderId="0" xfId="0" applyFont="1"/>
    <xf numFmtId="0" fontId="23" fillId="0" borderId="1" xfId="0" applyFont="1" applyBorder="1" applyAlignment="1">
      <alignment horizontal="center" wrapText="1"/>
    </xf>
    <xf numFmtId="0" fontId="11" fillId="5" borderId="1" xfId="0" applyFont="1" applyFill="1" applyBorder="1" applyAlignment="1">
      <alignment horizontal="left"/>
    </xf>
    <xf numFmtId="0" fontId="11" fillId="5" borderId="1" xfId="0" quotePrefix="1" applyFont="1" applyFill="1" applyBorder="1" applyAlignment="1">
      <alignment horizontal="center" wrapText="1"/>
    </xf>
    <xf numFmtId="0" fontId="16" fillId="5" borderId="1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/>
    </xf>
    <xf numFmtId="0" fontId="11" fillId="5" borderId="1" xfId="0" quotePrefix="1" applyFont="1" applyFill="1" applyBorder="1" applyAlignment="1">
      <alignment horizontal="center"/>
    </xf>
    <xf numFmtId="44" fontId="11" fillId="5" borderId="5" xfId="1" applyFont="1" applyFill="1" applyBorder="1" applyAlignment="1">
      <alignment horizontal="center" wrapText="1"/>
    </xf>
    <xf numFmtId="7" fontId="11" fillId="5" borderId="5" xfId="0" applyNumberFormat="1" applyFont="1" applyFill="1" applyBorder="1" applyAlignment="1">
      <alignment horizontal="center" wrapText="1"/>
    </xf>
    <xf numFmtId="44" fontId="11" fillId="5" borderId="1" xfId="0" applyNumberFormat="1" applyFont="1" applyFill="1" applyBorder="1"/>
    <xf numFmtId="0" fontId="12" fillId="5" borderId="0" xfId="0" applyFont="1" applyFill="1"/>
    <xf numFmtId="44" fontId="12" fillId="5" borderId="0" xfId="0" applyNumberFormat="1" applyFont="1" applyFill="1"/>
    <xf numFmtId="0" fontId="26" fillId="0" borderId="10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68"/>
  <sheetViews>
    <sheetView tabSelected="1" zoomScale="120" zoomScaleNormal="120" workbookViewId="0">
      <selection activeCell="AN80" sqref="AN80"/>
    </sheetView>
  </sheetViews>
  <sheetFormatPr defaultColWidth="9.140625" defaultRowHeight="13.5" x14ac:dyDescent="0.25"/>
  <cols>
    <col min="1" max="1" width="43.28515625" style="3" customWidth="1"/>
    <col min="2" max="2" width="33" style="3" customWidth="1"/>
    <col min="3" max="3" width="17.42578125" style="2" customWidth="1"/>
    <col min="4" max="4" width="13.140625" style="2" customWidth="1"/>
    <col min="5" max="5" width="11.42578125" style="2" customWidth="1"/>
    <col min="6" max="6" width="9.42578125" style="2" customWidth="1"/>
    <col min="7" max="7" width="23.140625" style="2" customWidth="1"/>
    <col min="8" max="8" width="17.85546875" style="2" hidden="1" customWidth="1"/>
    <col min="9" max="17" width="18" style="2" hidden="1" customWidth="1"/>
    <col min="18" max="25" width="13.85546875" style="2" hidden="1" customWidth="1"/>
    <col min="26" max="27" width="10.140625" style="2" hidden="1" customWidth="1"/>
    <col min="28" max="28" width="13.85546875" style="2" hidden="1" customWidth="1"/>
    <col min="29" max="29" width="10.140625" style="2" hidden="1" customWidth="1"/>
    <col min="30" max="35" width="13.85546875" style="2" hidden="1" customWidth="1"/>
    <col min="36" max="36" width="16.5703125" style="2" customWidth="1"/>
    <col min="37" max="37" width="12.85546875" style="3" hidden="1" customWidth="1"/>
    <col min="38" max="38" width="11.5703125" style="3" bestFit="1" customWidth="1"/>
    <col min="39" max="16384" width="9.140625" style="3"/>
  </cols>
  <sheetData>
    <row r="1" spans="1:37" ht="29.25" customHeight="1" x14ac:dyDescent="0.3">
      <c r="B1" s="100" t="s">
        <v>10</v>
      </c>
      <c r="C1" s="101"/>
      <c r="D1" s="101"/>
      <c r="E1" s="101"/>
      <c r="F1" s="101"/>
      <c r="G1" s="101"/>
      <c r="H1" s="101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</row>
    <row r="2" spans="1:37" ht="22.5" customHeight="1" x14ac:dyDescent="0.3">
      <c r="A2" s="10" t="s">
        <v>11</v>
      </c>
      <c r="B2" s="9" t="s">
        <v>7</v>
      </c>
      <c r="C2" s="1"/>
    </row>
    <row r="3" spans="1:37" ht="21" thickBot="1" x14ac:dyDescent="0.35">
      <c r="A3" s="4"/>
      <c r="B3" s="5"/>
      <c r="C3" s="1"/>
    </row>
    <row r="4" spans="1:37" s="14" customFormat="1" ht="36" customHeight="1" thickBot="1" x14ac:dyDescent="0.35">
      <c r="A4" s="11"/>
      <c r="B4" s="12" t="s">
        <v>2</v>
      </c>
      <c r="C4" s="12" t="s">
        <v>3</v>
      </c>
      <c r="D4" s="12" t="s">
        <v>4</v>
      </c>
      <c r="E4" s="12" t="s">
        <v>5</v>
      </c>
      <c r="F4" s="12" t="s">
        <v>1</v>
      </c>
      <c r="G4" s="60" t="s">
        <v>25</v>
      </c>
      <c r="H4" s="12" t="s">
        <v>36</v>
      </c>
      <c r="I4" s="60" t="s">
        <v>37</v>
      </c>
      <c r="J4" s="60" t="s">
        <v>47</v>
      </c>
      <c r="K4" s="60" t="s">
        <v>52</v>
      </c>
      <c r="L4" s="60" t="s">
        <v>62</v>
      </c>
      <c r="M4" s="60" t="s">
        <v>75</v>
      </c>
      <c r="N4" s="60" t="s">
        <v>76</v>
      </c>
      <c r="O4" s="60" t="s">
        <v>83</v>
      </c>
      <c r="P4" s="60" t="s">
        <v>91</v>
      </c>
      <c r="Q4" s="60" t="s">
        <v>96</v>
      </c>
      <c r="R4" s="60" t="s">
        <v>107</v>
      </c>
      <c r="S4" s="60" t="s">
        <v>108</v>
      </c>
      <c r="T4" s="60" t="s">
        <v>113</v>
      </c>
      <c r="U4" s="60" t="s">
        <v>117</v>
      </c>
      <c r="V4" s="60" t="s">
        <v>129</v>
      </c>
      <c r="W4" s="60" t="s">
        <v>132</v>
      </c>
      <c r="X4" s="60" t="s">
        <v>139</v>
      </c>
      <c r="Y4" s="60" t="s">
        <v>142</v>
      </c>
      <c r="Z4" s="60" t="s">
        <v>152</v>
      </c>
      <c r="AA4" s="60" t="s">
        <v>158</v>
      </c>
      <c r="AB4" s="60" t="s">
        <v>164</v>
      </c>
      <c r="AC4" s="60" t="s">
        <v>167</v>
      </c>
      <c r="AD4" s="60" t="s">
        <v>171</v>
      </c>
      <c r="AE4" s="60" t="s">
        <v>172</v>
      </c>
      <c r="AF4" s="60" t="s">
        <v>178</v>
      </c>
      <c r="AG4" s="60" t="s">
        <v>182</v>
      </c>
      <c r="AH4" s="60" t="s">
        <v>184</v>
      </c>
      <c r="AI4" s="60" t="s">
        <v>188</v>
      </c>
      <c r="AJ4" s="60" t="s">
        <v>191</v>
      </c>
      <c r="AK4" s="13" t="s">
        <v>6</v>
      </c>
    </row>
    <row r="5" spans="1:37" s="8" customFormat="1" ht="16.5" hidden="1" x14ac:dyDescent="0.3">
      <c r="A5" s="42"/>
      <c r="B5" s="43"/>
      <c r="C5" s="44"/>
      <c r="D5" s="44"/>
      <c r="E5" s="44"/>
      <c r="F5" s="45"/>
      <c r="G5" s="45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7"/>
    </row>
    <row r="6" spans="1:37" s="6" customFormat="1" ht="16.5" hidden="1" x14ac:dyDescent="0.3">
      <c r="A6" s="22" t="s">
        <v>8</v>
      </c>
      <c r="B6" s="15"/>
      <c r="C6" s="20"/>
      <c r="D6" s="20"/>
      <c r="E6" s="21"/>
      <c r="F6" s="18"/>
      <c r="G6" s="18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7"/>
    </row>
    <row r="7" spans="1:37" s="14" customFormat="1" ht="19.5" hidden="1" customHeight="1" x14ac:dyDescent="0.3">
      <c r="A7" s="16" t="s">
        <v>14</v>
      </c>
      <c r="B7" s="15"/>
      <c r="C7" s="20"/>
      <c r="D7" s="20"/>
      <c r="E7" s="21"/>
      <c r="F7" s="18"/>
      <c r="G7" s="18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7"/>
    </row>
    <row r="8" spans="1:37" s="14" customFormat="1" ht="16.5" hidden="1" x14ac:dyDescent="0.3">
      <c r="A8" s="31"/>
      <c r="B8" s="49"/>
      <c r="C8" s="16"/>
      <c r="D8" s="16"/>
      <c r="E8" s="16"/>
      <c r="F8" s="16"/>
      <c r="G8" s="16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33"/>
    </row>
    <row r="9" spans="1:37" s="14" customFormat="1" ht="16.5" hidden="1" x14ac:dyDescent="0.3">
      <c r="A9" s="31"/>
      <c r="B9" s="26"/>
      <c r="C9" s="16"/>
      <c r="D9" s="16"/>
      <c r="E9" s="16"/>
      <c r="F9" s="16"/>
      <c r="G9" s="56" t="s">
        <v>26</v>
      </c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33"/>
    </row>
    <row r="10" spans="1:37" s="14" customFormat="1" ht="16.5" hidden="1" x14ac:dyDescent="0.3">
      <c r="A10" s="31"/>
      <c r="B10" s="26"/>
      <c r="C10" s="16"/>
      <c r="D10" s="16"/>
      <c r="E10" s="16"/>
      <c r="F10" s="16"/>
      <c r="G10" s="56" t="s">
        <v>26</v>
      </c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33"/>
    </row>
    <row r="11" spans="1:37" s="14" customFormat="1" ht="16.5" hidden="1" x14ac:dyDescent="0.3">
      <c r="A11" s="48"/>
      <c r="B11" s="49"/>
      <c r="C11" s="16"/>
      <c r="D11" s="16"/>
      <c r="E11" s="16"/>
      <c r="F11" s="16"/>
      <c r="G11" s="16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33"/>
    </row>
    <row r="12" spans="1:37" s="14" customFormat="1" ht="16.5" hidden="1" x14ac:dyDescent="0.3">
      <c r="A12" s="48"/>
      <c r="B12" s="26"/>
      <c r="C12" s="16"/>
      <c r="D12" s="16"/>
      <c r="E12" s="16"/>
      <c r="F12" s="16"/>
      <c r="G12" s="16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33"/>
    </row>
    <row r="13" spans="1:37" s="14" customFormat="1" ht="16.5" hidden="1" x14ac:dyDescent="0.3">
      <c r="A13" s="48"/>
      <c r="B13" s="26"/>
      <c r="C13" s="16"/>
      <c r="D13" s="16"/>
      <c r="E13" s="16"/>
      <c r="F13" s="16"/>
      <c r="G13" s="16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33"/>
    </row>
    <row r="14" spans="1:37" s="14" customFormat="1" ht="16.5" hidden="1" x14ac:dyDescent="0.3">
      <c r="A14" s="7"/>
      <c r="B14" s="15"/>
      <c r="C14" s="18"/>
      <c r="D14" s="18"/>
      <c r="E14" s="15"/>
      <c r="F14" s="15"/>
      <c r="G14" s="15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33"/>
    </row>
    <row r="15" spans="1:37" s="14" customFormat="1" ht="16.5" hidden="1" x14ac:dyDescent="0.3">
      <c r="A15" s="22" t="s">
        <v>8</v>
      </c>
      <c r="B15" s="26"/>
      <c r="C15" s="32"/>
      <c r="D15" s="32"/>
      <c r="E15" s="32"/>
      <c r="F15" s="32"/>
      <c r="G15" s="32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33"/>
    </row>
    <row r="16" spans="1:37" s="14" customFormat="1" ht="16.5" hidden="1" x14ac:dyDescent="0.3">
      <c r="A16" s="16" t="s">
        <v>53</v>
      </c>
      <c r="B16" s="26"/>
      <c r="C16" s="32"/>
      <c r="D16" s="32"/>
      <c r="E16" s="32"/>
      <c r="F16" s="32"/>
      <c r="G16" s="32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33"/>
    </row>
    <row r="17" spans="1:38" s="14" customFormat="1" ht="16.5" hidden="1" x14ac:dyDescent="0.3">
      <c r="A17" s="61" t="s">
        <v>56</v>
      </c>
      <c r="B17" s="70" t="s">
        <v>42</v>
      </c>
      <c r="C17" s="16" t="s">
        <v>57</v>
      </c>
      <c r="D17" s="16" t="s">
        <v>58</v>
      </c>
      <c r="E17" s="16" t="s">
        <v>59</v>
      </c>
      <c r="F17" s="16">
        <v>17.225000000000001</v>
      </c>
      <c r="G17" s="71" t="s">
        <v>60</v>
      </c>
      <c r="H17" s="24"/>
      <c r="I17" s="24"/>
      <c r="J17" s="24"/>
      <c r="K17" s="72">
        <f>93547.1274053427-1</f>
        <v>93546.127405342704</v>
      </c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>
        <v>92250</v>
      </c>
      <c r="X17" s="72"/>
      <c r="Y17" s="72"/>
      <c r="Z17" s="72"/>
      <c r="AA17" s="72"/>
      <c r="AB17" s="72"/>
      <c r="AC17" s="72"/>
      <c r="AD17" s="72">
        <v>23629.283831521738</v>
      </c>
      <c r="AE17" s="72"/>
      <c r="AF17" s="72"/>
      <c r="AG17" s="72"/>
      <c r="AH17" s="72"/>
      <c r="AI17" s="72"/>
      <c r="AJ17" s="72"/>
      <c r="AK17" s="17">
        <f>SUM(K17:AD17)</f>
        <v>209425.41123686446</v>
      </c>
    </row>
    <row r="18" spans="1:38" s="14" customFormat="1" ht="15" hidden="1" customHeight="1" x14ac:dyDescent="0.3">
      <c r="A18" s="61" t="s">
        <v>56</v>
      </c>
      <c r="B18" s="26" t="s">
        <v>61</v>
      </c>
      <c r="C18" s="16" t="s">
        <v>57</v>
      </c>
      <c r="D18" s="16" t="s">
        <v>58</v>
      </c>
      <c r="E18" s="16" t="s">
        <v>59</v>
      </c>
      <c r="F18" s="16">
        <v>17.225000000000001</v>
      </c>
      <c r="G18" s="71" t="s">
        <v>60</v>
      </c>
      <c r="H18" s="24"/>
      <c r="I18" s="24"/>
      <c r="J18" s="24"/>
      <c r="K18" s="72">
        <v>1</v>
      </c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33">
        <f>SUM(K18)</f>
        <v>1</v>
      </c>
    </row>
    <row r="19" spans="1:38" s="14" customFormat="1" ht="15" hidden="1" customHeight="1" x14ac:dyDescent="0.3">
      <c r="A19" s="48"/>
      <c r="B19" s="26"/>
      <c r="C19" s="16"/>
      <c r="D19" s="16"/>
      <c r="E19" s="16"/>
      <c r="F19" s="16"/>
      <c r="G19" s="16"/>
      <c r="H19" s="24"/>
      <c r="I19" s="24"/>
      <c r="J19" s="24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33"/>
      <c r="AL19" s="57"/>
    </row>
    <row r="20" spans="1:38" s="14" customFormat="1" ht="16.5" hidden="1" x14ac:dyDescent="0.3">
      <c r="A20" s="27"/>
      <c r="B20" s="26"/>
      <c r="C20" s="16"/>
      <c r="D20" s="16"/>
      <c r="E20" s="16"/>
      <c r="F20" s="16"/>
      <c r="G20" s="16"/>
      <c r="H20" s="24"/>
      <c r="I20" s="24"/>
      <c r="J20" s="24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33"/>
    </row>
    <row r="21" spans="1:38" s="14" customFormat="1" ht="15" hidden="1" customHeight="1" x14ac:dyDescent="0.3">
      <c r="A21" s="31"/>
      <c r="B21" s="26"/>
      <c r="C21" s="34"/>
      <c r="D21" s="34"/>
      <c r="E21" s="35"/>
      <c r="F21" s="16"/>
      <c r="G21" s="16"/>
      <c r="H21" s="24"/>
      <c r="I21" s="24"/>
      <c r="J21" s="24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33"/>
    </row>
    <row r="22" spans="1:38" s="14" customFormat="1" ht="14.25" hidden="1" customHeight="1" x14ac:dyDescent="0.3">
      <c r="A22" s="22" t="s">
        <v>8</v>
      </c>
      <c r="B22" s="26"/>
      <c r="C22" s="32"/>
      <c r="D22" s="32"/>
      <c r="E22" s="32"/>
      <c r="F22" s="32"/>
      <c r="G22" s="32"/>
      <c r="H22" s="24"/>
      <c r="I22" s="24"/>
      <c r="J22" s="24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33"/>
    </row>
    <row r="23" spans="1:38" s="28" customFormat="1" ht="15.75" hidden="1" customHeight="1" x14ac:dyDescent="0.3">
      <c r="A23" s="16" t="s">
        <v>77</v>
      </c>
      <c r="B23" s="26"/>
      <c r="C23" s="32"/>
      <c r="D23" s="32"/>
      <c r="E23" s="32"/>
      <c r="F23" s="32"/>
      <c r="G23" s="66"/>
      <c r="H23" s="25"/>
      <c r="I23" s="25"/>
      <c r="J23" s="25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33"/>
    </row>
    <row r="24" spans="1:38" s="28" customFormat="1" ht="14.25" hidden="1" customHeight="1" x14ac:dyDescent="0.25">
      <c r="A24" s="41" t="s">
        <v>80</v>
      </c>
      <c r="B24" s="26" t="s">
        <v>42</v>
      </c>
      <c r="C24" s="54" t="s">
        <v>81</v>
      </c>
      <c r="D24" s="63" t="s">
        <v>82</v>
      </c>
      <c r="E24" s="64" t="s">
        <v>19</v>
      </c>
      <c r="F24" s="16" t="s">
        <v>12</v>
      </c>
      <c r="G24" s="39"/>
      <c r="H24" s="23"/>
      <c r="I24" s="23"/>
      <c r="J24" s="23"/>
      <c r="K24" s="69"/>
      <c r="L24" s="69"/>
      <c r="M24" s="69"/>
      <c r="N24" s="69">
        <v>95000</v>
      </c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17">
        <f>SUM(N24)</f>
        <v>95000</v>
      </c>
    </row>
    <row r="25" spans="1:38" s="28" customFormat="1" ht="15.75" hidden="1" thickBot="1" x14ac:dyDescent="0.3">
      <c r="A25" s="41" t="s">
        <v>97</v>
      </c>
      <c r="B25" s="70" t="s">
        <v>42</v>
      </c>
      <c r="C25" s="65" t="s">
        <v>98</v>
      </c>
      <c r="D25" s="63" t="s">
        <v>99</v>
      </c>
      <c r="E25" s="63" t="s">
        <v>24</v>
      </c>
      <c r="F25" s="26" t="s">
        <v>12</v>
      </c>
      <c r="G25" s="37"/>
      <c r="H25" s="23"/>
      <c r="I25" s="23"/>
      <c r="J25" s="23"/>
      <c r="K25" s="69"/>
      <c r="L25" s="69"/>
      <c r="M25" s="69"/>
      <c r="N25" s="69"/>
      <c r="O25" s="69"/>
      <c r="P25" s="69"/>
      <c r="Q25" s="69">
        <v>231250</v>
      </c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17">
        <f>Q25</f>
        <v>231250</v>
      </c>
    </row>
    <row r="26" spans="1:38" s="28" customFormat="1" ht="14.1" hidden="1" customHeight="1" thickTop="1" x14ac:dyDescent="0.25">
      <c r="A26" s="41"/>
      <c r="B26" s="26"/>
      <c r="C26" s="16"/>
      <c r="D26" s="16"/>
      <c r="E26" s="16"/>
      <c r="F26" s="26"/>
      <c r="G26" s="37"/>
      <c r="H26" s="23"/>
      <c r="I26" s="23"/>
      <c r="J26" s="23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33"/>
    </row>
    <row r="27" spans="1:38" s="28" customFormat="1" ht="14.25" hidden="1" customHeight="1" x14ac:dyDescent="0.25">
      <c r="A27" s="41"/>
      <c r="B27" s="37"/>
      <c r="C27" s="38"/>
      <c r="D27" s="38"/>
      <c r="E27" s="38"/>
      <c r="F27" s="37"/>
      <c r="G27" s="37"/>
      <c r="H27" s="23"/>
      <c r="I27" s="23"/>
      <c r="J27" s="23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33"/>
    </row>
    <row r="28" spans="1:38" s="28" customFormat="1" ht="14.25" hidden="1" customHeight="1" x14ac:dyDescent="0.25">
      <c r="B28" s="37"/>
      <c r="C28" s="38"/>
      <c r="D28" s="38"/>
      <c r="E28" s="38"/>
      <c r="F28" s="37"/>
      <c r="G28" s="26"/>
      <c r="H28" s="23"/>
      <c r="I28" s="23"/>
      <c r="J28" s="23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33"/>
    </row>
    <row r="29" spans="1:38" s="28" customFormat="1" ht="14.25" hidden="1" customHeight="1" x14ac:dyDescent="0.25">
      <c r="A29" s="22"/>
      <c r="B29" s="37"/>
      <c r="C29" s="38"/>
      <c r="D29" s="38"/>
      <c r="E29" s="38"/>
      <c r="F29" s="37"/>
      <c r="G29" s="26"/>
      <c r="H29" s="23"/>
      <c r="I29" s="23"/>
      <c r="J29" s="23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33"/>
    </row>
    <row r="30" spans="1:38" s="28" customFormat="1" ht="14.25" hidden="1" customHeight="1" x14ac:dyDescent="0.25">
      <c r="A30" s="22"/>
      <c r="B30" s="37"/>
      <c r="C30" s="38"/>
      <c r="D30" s="38"/>
      <c r="E30" s="38"/>
      <c r="F30" s="37"/>
      <c r="G30" s="26"/>
      <c r="H30" s="23"/>
      <c r="I30" s="23"/>
      <c r="J30" s="23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33"/>
    </row>
    <row r="31" spans="1:38" s="28" customFormat="1" ht="14.25" hidden="1" customHeight="1" x14ac:dyDescent="0.25">
      <c r="A31" s="22"/>
      <c r="B31" s="37"/>
      <c r="C31" s="38"/>
      <c r="D31" s="38"/>
      <c r="E31" s="38"/>
      <c r="F31" s="37"/>
      <c r="G31" s="26"/>
      <c r="H31" s="23"/>
      <c r="I31" s="23"/>
      <c r="J31" s="23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33"/>
    </row>
    <row r="32" spans="1:38" s="28" customFormat="1" ht="14.25" hidden="1" customHeight="1" x14ac:dyDescent="0.25">
      <c r="A32" s="22"/>
      <c r="B32" s="37"/>
      <c r="C32" s="38"/>
      <c r="D32" s="38"/>
      <c r="E32" s="38"/>
      <c r="F32" s="37"/>
      <c r="G32" s="26"/>
      <c r="H32" s="23"/>
      <c r="I32" s="23"/>
      <c r="J32" s="23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33"/>
    </row>
    <row r="33" spans="1:37" s="28" customFormat="1" ht="14.25" hidden="1" customHeight="1" x14ac:dyDescent="0.25">
      <c r="A33" s="22"/>
      <c r="B33" s="37"/>
      <c r="C33" s="38"/>
      <c r="D33" s="38"/>
      <c r="E33" s="38"/>
      <c r="F33" s="37"/>
      <c r="G33" s="26"/>
      <c r="H33" s="23"/>
      <c r="I33" s="23"/>
      <c r="J33" s="23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33"/>
    </row>
    <row r="34" spans="1:37" s="28" customFormat="1" ht="14.25" hidden="1" customHeight="1" x14ac:dyDescent="0.25">
      <c r="A34" s="22"/>
      <c r="B34" s="37"/>
      <c r="C34" s="38"/>
      <c r="D34" s="38"/>
      <c r="E34" s="38"/>
      <c r="F34" s="37"/>
      <c r="G34" s="26"/>
      <c r="H34" s="23"/>
      <c r="I34" s="23"/>
      <c r="J34" s="23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33"/>
    </row>
    <row r="35" spans="1:37" s="28" customFormat="1" ht="14.25" hidden="1" customHeight="1" x14ac:dyDescent="0.25">
      <c r="A35" s="22"/>
      <c r="B35" s="37"/>
      <c r="C35" s="38"/>
      <c r="D35" s="38"/>
      <c r="E35" s="38"/>
      <c r="F35" s="37"/>
      <c r="G35" s="26"/>
      <c r="H35" s="23"/>
      <c r="I35" s="23"/>
      <c r="J35" s="23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33"/>
    </row>
    <row r="36" spans="1:37" s="28" customFormat="1" ht="14.25" hidden="1" customHeight="1" x14ac:dyDescent="0.25">
      <c r="A36" s="22"/>
      <c r="B36" s="37"/>
      <c r="C36" s="38"/>
      <c r="D36" s="38"/>
      <c r="E36" s="38"/>
      <c r="F36" s="37"/>
      <c r="G36" s="26"/>
      <c r="H36" s="23"/>
      <c r="I36" s="23"/>
      <c r="J36" s="23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33"/>
    </row>
    <row r="37" spans="1:37" s="28" customFormat="1" ht="14.25" hidden="1" customHeight="1" x14ac:dyDescent="0.25">
      <c r="A37" s="22"/>
      <c r="B37" s="37"/>
      <c r="C37" s="38"/>
      <c r="D37" s="38"/>
      <c r="E37" s="38"/>
      <c r="F37" s="37"/>
      <c r="G37" s="26"/>
      <c r="H37" s="23"/>
      <c r="I37" s="23"/>
      <c r="J37" s="23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33"/>
    </row>
    <row r="38" spans="1:37" s="28" customFormat="1" ht="14.25" hidden="1" customHeight="1" x14ac:dyDescent="0.25">
      <c r="A38" s="22"/>
      <c r="B38" s="37"/>
      <c r="C38" s="38"/>
      <c r="D38" s="38"/>
      <c r="E38" s="38"/>
      <c r="F38" s="37"/>
      <c r="G38" s="26"/>
      <c r="H38" s="23"/>
      <c r="I38" s="23"/>
      <c r="J38" s="23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33"/>
    </row>
    <row r="39" spans="1:37" s="28" customFormat="1" ht="14.25" hidden="1" customHeight="1" x14ac:dyDescent="0.25">
      <c r="A39" s="22"/>
      <c r="B39" s="37"/>
      <c r="C39" s="38"/>
      <c r="D39" s="38"/>
      <c r="E39" s="38"/>
      <c r="F39" s="37"/>
      <c r="G39" s="26"/>
      <c r="H39" s="23"/>
      <c r="I39" s="23"/>
      <c r="J39" s="23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33"/>
    </row>
    <row r="40" spans="1:37" s="28" customFormat="1" ht="14.25" hidden="1" customHeight="1" x14ac:dyDescent="0.25">
      <c r="A40" s="22"/>
      <c r="B40" s="37"/>
      <c r="C40" s="38"/>
      <c r="D40" s="38"/>
      <c r="E40" s="38"/>
      <c r="F40" s="37"/>
      <c r="G40" s="26"/>
      <c r="H40" s="23"/>
      <c r="I40" s="23"/>
      <c r="J40" s="23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33"/>
    </row>
    <row r="41" spans="1:37" s="28" customFormat="1" ht="14.25" hidden="1" customHeight="1" x14ac:dyDescent="0.25">
      <c r="A41" s="22"/>
      <c r="B41" s="37"/>
      <c r="C41" s="38"/>
      <c r="D41" s="38"/>
      <c r="E41" s="38"/>
      <c r="F41" s="37"/>
      <c r="G41" s="26"/>
      <c r="H41" s="23"/>
      <c r="I41" s="23"/>
      <c r="J41" s="23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33"/>
    </row>
    <row r="42" spans="1:37" s="28" customFormat="1" ht="14.25" hidden="1" customHeight="1" x14ac:dyDescent="0.25">
      <c r="A42" s="22"/>
      <c r="B42" s="37"/>
      <c r="C42" s="38"/>
      <c r="D42" s="38"/>
      <c r="E42" s="38"/>
      <c r="F42" s="37"/>
      <c r="G42" s="26"/>
      <c r="H42" s="23"/>
      <c r="I42" s="23"/>
      <c r="J42" s="23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33"/>
    </row>
    <row r="43" spans="1:37" s="28" customFormat="1" ht="14.25" hidden="1" customHeight="1" x14ac:dyDescent="0.25">
      <c r="A43" s="22"/>
      <c r="B43" s="37"/>
      <c r="C43" s="38"/>
      <c r="D43" s="38"/>
      <c r="E43" s="38"/>
      <c r="F43" s="37"/>
      <c r="G43" s="26"/>
      <c r="H43" s="23"/>
      <c r="I43" s="23"/>
      <c r="J43" s="23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33"/>
    </row>
    <row r="44" spans="1:37" s="28" customFormat="1" ht="14.25" hidden="1" customHeight="1" x14ac:dyDescent="0.25">
      <c r="A44" s="22"/>
      <c r="B44" s="37"/>
      <c r="C44" s="38"/>
      <c r="D44" s="38"/>
      <c r="E44" s="38"/>
      <c r="F44" s="37"/>
      <c r="G44" s="26"/>
      <c r="H44" s="23"/>
      <c r="I44" s="23"/>
      <c r="J44" s="23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33"/>
    </row>
    <row r="45" spans="1:37" s="28" customFormat="1" ht="14.25" hidden="1" customHeight="1" x14ac:dyDescent="0.25">
      <c r="A45" s="22"/>
      <c r="B45" s="37"/>
      <c r="C45" s="38"/>
      <c r="D45" s="38"/>
      <c r="E45" s="38"/>
      <c r="F45" s="37"/>
      <c r="G45" s="26"/>
      <c r="H45" s="23"/>
      <c r="I45" s="23"/>
      <c r="J45" s="23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33"/>
    </row>
    <row r="46" spans="1:37" s="28" customFormat="1" ht="14.25" hidden="1" customHeight="1" x14ac:dyDescent="0.25">
      <c r="A46" s="22"/>
      <c r="B46" s="37"/>
      <c r="C46" s="38"/>
      <c r="D46" s="38"/>
      <c r="E46" s="38"/>
      <c r="F46" s="37"/>
      <c r="G46" s="26"/>
      <c r="H46" s="23"/>
      <c r="I46" s="23"/>
      <c r="J46" s="23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33"/>
    </row>
    <row r="47" spans="1:37" s="28" customFormat="1" ht="14.25" hidden="1" customHeight="1" x14ac:dyDescent="0.25">
      <c r="A47" s="22"/>
      <c r="B47" s="37"/>
      <c r="C47" s="38"/>
      <c r="D47" s="38"/>
      <c r="E47" s="38"/>
      <c r="F47" s="37"/>
      <c r="G47" s="26"/>
      <c r="H47" s="23"/>
      <c r="I47" s="23"/>
      <c r="J47" s="23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33"/>
    </row>
    <row r="48" spans="1:37" s="28" customFormat="1" ht="14.25" hidden="1" customHeight="1" x14ac:dyDescent="0.25">
      <c r="A48" s="22" t="s">
        <v>8</v>
      </c>
      <c r="B48" s="37"/>
      <c r="C48" s="38"/>
      <c r="D48" s="38"/>
      <c r="E48" s="38"/>
      <c r="F48" s="37"/>
      <c r="G48" s="26"/>
      <c r="H48" s="23"/>
      <c r="I48" s="23"/>
      <c r="J48" s="23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33"/>
    </row>
    <row r="49" spans="1:38" s="28" customFormat="1" ht="14.25" hidden="1" customHeight="1" x14ac:dyDescent="0.25">
      <c r="A49" s="16" t="s">
        <v>38</v>
      </c>
      <c r="B49" s="37"/>
      <c r="C49" s="34"/>
      <c r="D49" s="34"/>
      <c r="E49" s="34"/>
      <c r="F49" s="26"/>
      <c r="G49" s="26"/>
      <c r="H49" s="23"/>
      <c r="I49" s="23"/>
      <c r="J49" s="23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33"/>
    </row>
    <row r="50" spans="1:38" s="28" customFormat="1" ht="15" hidden="1" x14ac:dyDescent="0.25">
      <c r="A50" s="31" t="s">
        <v>84</v>
      </c>
      <c r="B50" s="26" t="s">
        <v>90</v>
      </c>
      <c r="C50" s="16" t="s">
        <v>85</v>
      </c>
      <c r="D50" s="16" t="s">
        <v>21</v>
      </c>
      <c r="E50" s="16" t="s">
        <v>22</v>
      </c>
      <c r="F50" s="26">
        <v>17.207000000000001</v>
      </c>
      <c r="G50" s="81" t="s">
        <v>86</v>
      </c>
      <c r="H50" s="23"/>
      <c r="I50" s="23"/>
      <c r="J50" s="23"/>
      <c r="K50" s="69"/>
      <c r="L50" s="69"/>
      <c r="M50" s="69"/>
      <c r="N50" s="69"/>
      <c r="O50" s="69">
        <f>30000-1</f>
        <v>29999</v>
      </c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69"/>
      <c r="AK50" s="17">
        <f>SUM(O50)</f>
        <v>29999</v>
      </c>
    </row>
    <row r="51" spans="1:38" s="28" customFormat="1" ht="15" hidden="1" x14ac:dyDescent="0.25">
      <c r="A51" s="31" t="s">
        <v>84</v>
      </c>
      <c r="B51" s="26" t="s">
        <v>44</v>
      </c>
      <c r="C51" s="16" t="s">
        <v>85</v>
      </c>
      <c r="D51" s="16" t="s">
        <v>21</v>
      </c>
      <c r="E51" s="16" t="s">
        <v>22</v>
      </c>
      <c r="F51" s="26">
        <v>17.207000000000001</v>
      </c>
      <c r="G51" s="81" t="s">
        <v>86</v>
      </c>
      <c r="H51" s="23"/>
      <c r="I51" s="23"/>
      <c r="J51" s="23"/>
      <c r="K51" s="69"/>
      <c r="L51" s="69"/>
      <c r="M51" s="69"/>
      <c r="N51" s="69"/>
      <c r="O51" s="69">
        <v>1</v>
      </c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17">
        <f>SUM(O51)</f>
        <v>1</v>
      </c>
    </row>
    <row r="52" spans="1:38" s="28" customFormat="1" ht="15" hidden="1" x14ac:dyDescent="0.25">
      <c r="A52" s="27" t="s">
        <v>102</v>
      </c>
      <c r="B52" s="26" t="s">
        <v>42</v>
      </c>
      <c r="C52" s="16" t="s">
        <v>103</v>
      </c>
      <c r="D52" s="16" t="s">
        <v>21</v>
      </c>
      <c r="E52" s="16" t="s">
        <v>22</v>
      </c>
      <c r="F52" s="26">
        <v>17.207000000000001</v>
      </c>
      <c r="G52" s="82" t="s">
        <v>86</v>
      </c>
      <c r="H52" s="23"/>
      <c r="I52" s="23"/>
      <c r="J52" s="23"/>
      <c r="K52" s="69"/>
      <c r="L52" s="69"/>
      <c r="M52" s="69"/>
      <c r="N52" s="69"/>
      <c r="O52" s="69"/>
      <c r="P52" s="69"/>
      <c r="Q52" s="69"/>
      <c r="R52" s="69">
        <f>205711.26-1</f>
        <v>205710.26</v>
      </c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>
        <v>-205710.26</v>
      </c>
      <c r="AH52" s="69"/>
      <c r="AI52" s="69"/>
      <c r="AJ52" s="69"/>
      <c r="AK52" s="17">
        <f>SUM(R52:AG52)</f>
        <v>0</v>
      </c>
    </row>
    <row r="53" spans="1:38" s="28" customFormat="1" ht="15" hidden="1" x14ac:dyDescent="0.25">
      <c r="A53" s="27" t="s">
        <v>102</v>
      </c>
      <c r="B53" s="26" t="s">
        <v>44</v>
      </c>
      <c r="C53" s="16" t="s">
        <v>103</v>
      </c>
      <c r="D53" s="16" t="s">
        <v>21</v>
      </c>
      <c r="E53" s="16" t="s">
        <v>22</v>
      </c>
      <c r="F53" s="26">
        <v>17.207000000000001</v>
      </c>
      <c r="G53" s="82" t="s">
        <v>86</v>
      </c>
      <c r="H53" s="23"/>
      <c r="I53" s="23"/>
      <c r="J53" s="23"/>
      <c r="K53" s="69"/>
      <c r="L53" s="69"/>
      <c r="M53" s="69"/>
      <c r="N53" s="69"/>
      <c r="O53" s="69"/>
      <c r="P53" s="69"/>
      <c r="Q53" s="69"/>
      <c r="R53" s="69">
        <v>1</v>
      </c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69"/>
      <c r="AJ53" s="69"/>
      <c r="AK53" s="17">
        <f t="shared" ref="AK53:AK55" si="0">SUM(R53)</f>
        <v>1</v>
      </c>
    </row>
    <row r="54" spans="1:38" s="28" customFormat="1" ht="14.25" hidden="1" customHeight="1" x14ac:dyDescent="0.25">
      <c r="A54" s="27" t="s">
        <v>104</v>
      </c>
      <c r="B54" s="26" t="s">
        <v>42</v>
      </c>
      <c r="C54" s="16" t="s">
        <v>103</v>
      </c>
      <c r="D54" s="16" t="s">
        <v>21</v>
      </c>
      <c r="E54" s="16" t="s">
        <v>23</v>
      </c>
      <c r="F54" s="26" t="s">
        <v>13</v>
      </c>
      <c r="G54" s="82" t="s">
        <v>86</v>
      </c>
      <c r="H54" s="23"/>
      <c r="I54" s="23"/>
      <c r="J54" s="23"/>
      <c r="K54" s="69"/>
      <c r="L54" s="69"/>
      <c r="M54" s="69"/>
      <c r="N54" s="69"/>
      <c r="O54" s="69"/>
      <c r="P54" s="69"/>
      <c r="Q54" s="69"/>
      <c r="R54" s="69">
        <f>34266-1</f>
        <v>34265</v>
      </c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17">
        <f t="shared" si="0"/>
        <v>34265</v>
      </c>
    </row>
    <row r="55" spans="1:38" s="28" customFormat="1" ht="14.25" hidden="1" customHeight="1" x14ac:dyDescent="0.25">
      <c r="A55" s="27" t="s">
        <v>104</v>
      </c>
      <c r="B55" s="26" t="s">
        <v>44</v>
      </c>
      <c r="C55" s="16" t="s">
        <v>103</v>
      </c>
      <c r="D55" s="16" t="s">
        <v>21</v>
      </c>
      <c r="E55" s="16" t="s">
        <v>23</v>
      </c>
      <c r="F55" s="26" t="s">
        <v>13</v>
      </c>
      <c r="G55" s="82" t="s">
        <v>86</v>
      </c>
      <c r="H55" s="23"/>
      <c r="I55" s="23"/>
      <c r="J55" s="23"/>
      <c r="K55" s="69"/>
      <c r="L55" s="69"/>
      <c r="M55" s="69"/>
      <c r="N55" s="69"/>
      <c r="O55" s="69"/>
      <c r="P55" s="69"/>
      <c r="Q55" s="69"/>
      <c r="R55" s="69">
        <v>1</v>
      </c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69"/>
      <c r="AK55" s="17">
        <f t="shared" si="0"/>
        <v>1</v>
      </c>
    </row>
    <row r="56" spans="1:38" s="28" customFormat="1" ht="14.25" hidden="1" customHeight="1" x14ac:dyDescent="0.25">
      <c r="A56" s="27"/>
      <c r="B56" s="26"/>
      <c r="C56" s="40"/>
      <c r="D56" s="40"/>
      <c r="E56" s="16"/>
      <c r="F56" s="26"/>
      <c r="G56" s="52"/>
      <c r="H56" s="23"/>
      <c r="I56" s="23"/>
      <c r="J56" s="23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  <c r="AH56" s="69"/>
      <c r="AI56" s="69"/>
      <c r="AJ56" s="69"/>
      <c r="AK56" s="17"/>
    </row>
    <row r="57" spans="1:38" s="28" customFormat="1" ht="14.25" hidden="1" customHeight="1" x14ac:dyDescent="0.25">
      <c r="A57" s="68" t="s">
        <v>33</v>
      </c>
      <c r="B57" s="26" t="s">
        <v>35</v>
      </c>
      <c r="C57" s="16" t="s">
        <v>34</v>
      </c>
      <c r="D57" s="16" t="s">
        <v>15</v>
      </c>
      <c r="E57" s="16" t="s">
        <v>16</v>
      </c>
      <c r="F57" s="16">
        <v>10.561</v>
      </c>
      <c r="G57" s="26"/>
      <c r="H57" s="69">
        <v>4200.9800000000005</v>
      </c>
      <c r="I57" s="23"/>
      <c r="J57" s="23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69"/>
      <c r="AK57" s="17">
        <f>SUM(H57:I57)</f>
        <v>4200.9800000000005</v>
      </c>
    </row>
    <row r="58" spans="1:38" s="28" customFormat="1" ht="14.25" hidden="1" customHeight="1" x14ac:dyDescent="0.25">
      <c r="A58" s="68" t="s">
        <v>118</v>
      </c>
      <c r="B58" s="26" t="s">
        <v>42</v>
      </c>
      <c r="C58" s="79" t="s">
        <v>119</v>
      </c>
      <c r="D58" s="79" t="s">
        <v>120</v>
      </c>
      <c r="E58" s="16" t="s">
        <v>121</v>
      </c>
      <c r="F58" s="16"/>
      <c r="G58" s="26"/>
      <c r="H58" s="69"/>
      <c r="I58" s="23"/>
      <c r="J58" s="23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>
        <v>5494.58</v>
      </c>
      <c r="V58" s="69"/>
      <c r="W58" s="69"/>
      <c r="X58" s="69"/>
      <c r="Y58" s="69"/>
      <c r="Z58" s="69"/>
      <c r="AA58" s="69"/>
      <c r="AB58" s="69"/>
      <c r="AC58" s="69"/>
      <c r="AD58" s="69"/>
      <c r="AE58" s="69"/>
      <c r="AF58" s="69"/>
      <c r="AG58" s="69"/>
      <c r="AH58" s="69"/>
      <c r="AI58" s="69"/>
      <c r="AJ58" s="69"/>
      <c r="AK58" s="17">
        <f>SUM(U58)</f>
        <v>5494.58</v>
      </c>
    </row>
    <row r="59" spans="1:38" s="28" customFormat="1" ht="14.25" hidden="1" customHeight="1" x14ac:dyDescent="0.25">
      <c r="A59" s="68" t="s">
        <v>124</v>
      </c>
      <c r="B59" s="26" t="s">
        <v>42</v>
      </c>
      <c r="C59" s="79" t="s">
        <v>125</v>
      </c>
      <c r="D59" s="79" t="s">
        <v>126</v>
      </c>
      <c r="E59" s="16" t="s">
        <v>127</v>
      </c>
      <c r="F59" s="16" t="s">
        <v>12</v>
      </c>
      <c r="G59" s="26"/>
      <c r="H59" s="69"/>
      <c r="I59" s="23"/>
      <c r="J59" s="23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>
        <v>10924.557389321224</v>
      </c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I59" s="69"/>
      <c r="AJ59" s="69"/>
      <c r="AK59" s="17">
        <f>V59</f>
        <v>10924.557389321224</v>
      </c>
    </row>
    <row r="60" spans="1:38" s="28" customFormat="1" ht="14.25" hidden="1" customHeight="1" x14ac:dyDescent="0.25">
      <c r="A60" s="27" t="s">
        <v>128</v>
      </c>
      <c r="B60" s="26" t="s">
        <v>42</v>
      </c>
      <c r="C60" s="79" t="s">
        <v>125</v>
      </c>
      <c r="D60" s="79" t="s">
        <v>126</v>
      </c>
      <c r="E60" s="16" t="s">
        <v>127</v>
      </c>
      <c r="F60" s="16" t="s">
        <v>12</v>
      </c>
      <c r="G60" s="26"/>
      <c r="H60" s="69"/>
      <c r="I60" s="23"/>
      <c r="J60" s="23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>
        <v>10924.557389321224</v>
      </c>
      <c r="W60" s="69"/>
      <c r="X60" s="69"/>
      <c r="Y60" s="69"/>
      <c r="Z60" s="69"/>
      <c r="AA60" s="69"/>
      <c r="AB60" s="69"/>
      <c r="AC60" s="69"/>
      <c r="AD60" s="69"/>
      <c r="AE60" s="69"/>
      <c r="AF60" s="69"/>
      <c r="AG60" s="69"/>
      <c r="AH60" s="69"/>
      <c r="AI60" s="69"/>
      <c r="AJ60" s="69"/>
      <c r="AK60" s="17">
        <f>V60</f>
        <v>10924.557389321224</v>
      </c>
    </row>
    <row r="61" spans="1:38" s="97" customFormat="1" ht="15" hidden="1" x14ac:dyDescent="0.25">
      <c r="A61" s="89" t="s">
        <v>135</v>
      </c>
      <c r="B61" s="90" t="s">
        <v>42</v>
      </c>
      <c r="C61" s="91" t="s">
        <v>136</v>
      </c>
      <c r="D61" s="91" t="s">
        <v>137</v>
      </c>
      <c r="E61" s="91" t="s">
        <v>138</v>
      </c>
      <c r="F61" s="92"/>
      <c r="G61" s="93"/>
      <c r="H61" s="94"/>
      <c r="I61" s="95"/>
      <c r="J61" s="95"/>
      <c r="K61" s="94"/>
      <c r="L61" s="94"/>
      <c r="M61" s="94"/>
      <c r="N61" s="94"/>
      <c r="O61" s="94"/>
      <c r="P61" s="94"/>
      <c r="Q61" s="94"/>
      <c r="R61" s="94"/>
      <c r="S61" s="94"/>
      <c r="T61" s="94"/>
      <c r="U61" s="94"/>
      <c r="V61" s="94"/>
      <c r="W61" s="94"/>
      <c r="X61" s="94">
        <f>108241-1</f>
        <v>108240</v>
      </c>
      <c r="Y61" s="94"/>
      <c r="Z61" s="94"/>
      <c r="AA61" s="94"/>
      <c r="AB61" s="94">
        <v>-39083.440000000002</v>
      </c>
      <c r="AC61" s="94">
        <v>5708.25</v>
      </c>
      <c r="AD61" s="94"/>
      <c r="AE61" s="94"/>
      <c r="AF61" s="94"/>
      <c r="AG61" s="94"/>
      <c r="AH61" s="94">
        <v>-44184.3</v>
      </c>
      <c r="AI61" s="94"/>
      <c r="AJ61" s="94"/>
      <c r="AK61" s="96">
        <f t="shared" ref="AK61:AK80" si="1">SUM(H61:AH61)</f>
        <v>30680.509999999995</v>
      </c>
    </row>
    <row r="62" spans="1:38" s="97" customFormat="1" ht="15" hidden="1" x14ac:dyDescent="0.25">
      <c r="A62" s="89" t="s">
        <v>135</v>
      </c>
      <c r="B62" s="93" t="s">
        <v>44</v>
      </c>
      <c r="C62" s="91" t="s">
        <v>136</v>
      </c>
      <c r="D62" s="91" t="s">
        <v>137</v>
      </c>
      <c r="E62" s="91" t="s">
        <v>138</v>
      </c>
      <c r="F62" s="93"/>
      <c r="G62" s="93"/>
      <c r="H62" s="95"/>
      <c r="I62" s="95"/>
      <c r="J62" s="95"/>
      <c r="K62" s="94"/>
      <c r="L62" s="94"/>
      <c r="M62" s="94"/>
      <c r="N62" s="94"/>
      <c r="O62" s="94"/>
      <c r="P62" s="94"/>
      <c r="Q62" s="94"/>
      <c r="R62" s="94"/>
      <c r="S62" s="94"/>
      <c r="T62" s="94"/>
      <c r="U62" s="94"/>
      <c r="V62" s="94"/>
      <c r="W62" s="94"/>
      <c r="X62" s="94">
        <v>1</v>
      </c>
      <c r="Y62" s="94"/>
      <c r="Z62" s="94"/>
      <c r="AA62" s="94"/>
      <c r="AB62" s="94"/>
      <c r="AC62" s="94"/>
      <c r="AD62" s="94"/>
      <c r="AE62" s="94"/>
      <c r="AF62" s="94"/>
      <c r="AG62" s="94"/>
      <c r="AH62" s="94">
        <v>44184.30000000001</v>
      </c>
      <c r="AI62" s="94"/>
      <c r="AJ62" s="94"/>
      <c r="AK62" s="96">
        <f t="shared" si="1"/>
        <v>44185.30000000001</v>
      </c>
      <c r="AL62" s="98">
        <f>SUM(AK61:AK62)</f>
        <v>74865.81</v>
      </c>
    </row>
    <row r="63" spans="1:38" s="28" customFormat="1" ht="18.600000000000001" hidden="1" customHeight="1" x14ac:dyDescent="0.25">
      <c r="A63" s="77" t="s">
        <v>143</v>
      </c>
      <c r="B63" s="74" t="s">
        <v>42</v>
      </c>
      <c r="C63" s="79" t="s">
        <v>144</v>
      </c>
      <c r="D63" s="79" t="s">
        <v>145</v>
      </c>
      <c r="E63" s="83" t="s">
        <v>146</v>
      </c>
      <c r="F63" s="16" t="s">
        <v>12</v>
      </c>
      <c r="G63" s="26"/>
      <c r="H63" s="23"/>
      <c r="I63" s="23"/>
      <c r="J63" s="23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>
        <v>4887.2299999999996</v>
      </c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17">
        <f t="shared" si="1"/>
        <v>4887.2299999999996</v>
      </c>
    </row>
    <row r="64" spans="1:38" s="28" customFormat="1" ht="15" hidden="1" x14ac:dyDescent="0.25">
      <c r="A64" s="78" t="s">
        <v>147</v>
      </c>
      <c r="B64" s="74" t="s">
        <v>42</v>
      </c>
      <c r="C64" s="79" t="s">
        <v>148</v>
      </c>
      <c r="D64" s="79" t="s">
        <v>149</v>
      </c>
      <c r="E64" s="83" t="s">
        <v>150</v>
      </c>
      <c r="F64" s="16" t="s">
        <v>12</v>
      </c>
      <c r="G64" s="26"/>
      <c r="H64" s="23"/>
      <c r="I64" s="23"/>
      <c r="J64" s="23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>
        <v>3665.43</v>
      </c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17">
        <f t="shared" si="1"/>
        <v>3665.43</v>
      </c>
    </row>
    <row r="65" spans="1:38" s="28" customFormat="1" ht="15" hidden="1" x14ac:dyDescent="0.25">
      <c r="A65" s="27" t="s">
        <v>153</v>
      </c>
      <c r="B65" s="74" t="s">
        <v>42</v>
      </c>
      <c r="C65" s="79" t="s">
        <v>154</v>
      </c>
      <c r="D65" s="80" t="s">
        <v>155</v>
      </c>
      <c r="E65" s="16" t="s">
        <v>156</v>
      </c>
      <c r="F65" s="16" t="s">
        <v>12</v>
      </c>
      <c r="G65" s="26"/>
      <c r="H65" s="23"/>
      <c r="I65" s="23"/>
      <c r="J65" s="23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>
        <v>2000</v>
      </c>
      <c r="AA65" s="69"/>
      <c r="AB65" s="69"/>
      <c r="AC65" s="69"/>
      <c r="AD65" s="69"/>
      <c r="AE65" s="69"/>
      <c r="AF65" s="69"/>
      <c r="AG65" s="69"/>
      <c r="AH65" s="69"/>
      <c r="AI65" s="69"/>
      <c r="AJ65" s="69"/>
      <c r="AK65" s="17">
        <f t="shared" si="1"/>
        <v>2000</v>
      </c>
    </row>
    <row r="66" spans="1:38" s="28" customFormat="1" ht="14.25" hidden="1" customHeight="1" x14ac:dyDescent="0.25">
      <c r="A66" s="27" t="s">
        <v>160</v>
      </c>
      <c r="B66" s="74" t="s">
        <v>42</v>
      </c>
      <c r="C66" s="84" t="s">
        <v>161</v>
      </c>
      <c r="D66" s="84" t="s">
        <v>162</v>
      </c>
      <c r="E66" s="80" t="s">
        <v>163</v>
      </c>
      <c r="F66" s="16" t="s">
        <v>12</v>
      </c>
      <c r="G66" s="26"/>
      <c r="H66" s="23"/>
      <c r="I66" s="23"/>
      <c r="J66" s="23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69">
        <v>1380.67</v>
      </c>
      <c r="AB66" s="69"/>
      <c r="AC66" s="69"/>
      <c r="AD66" s="69"/>
      <c r="AE66" s="69"/>
      <c r="AF66" s="69"/>
      <c r="AG66" s="69"/>
      <c r="AH66" s="69"/>
      <c r="AI66" s="69"/>
      <c r="AJ66" s="69"/>
      <c r="AK66" s="17">
        <f t="shared" si="1"/>
        <v>1380.67</v>
      </c>
    </row>
    <row r="67" spans="1:38" s="28" customFormat="1" ht="14.25" hidden="1" customHeight="1" x14ac:dyDescent="0.25">
      <c r="A67" s="27" t="s">
        <v>174</v>
      </c>
      <c r="B67" s="74" t="s">
        <v>42</v>
      </c>
      <c r="C67" s="79" t="s">
        <v>175</v>
      </c>
      <c r="D67" s="84" t="s">
        <v>176</v>
      </c>
      <c r="E67" s="80" t="s">
        <v>177</v>
      </c>
      <c r="F67" s="16" t="s">
        <v>12</v>
      </c>
      <c r="G67" s="26"/>
      <c r="H67" s="23"/>
      <c r="I67" s="23"/>
      <c r="J67" s="23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  <c r="AE67" s="69">
        <v>5088.4799999999996</v>
      </c>
      <c r="AF67" s="69"/>
      <c r="AG67" s="69"/>
      <c r="AH67" s="69"/>
      <c r="AI67" s="69"/>
      <c r="AJ67" s="69"/>
      <c r="AK67" s="17">
        <f t="shared" si="1"/>
        <v>5088.4799999999996</v>
      </c>
    </row>
    <row r="68" spans="1:38" s="28" customFormat="1" ht="14.25" hidden="1" customHeight="1" x14ac:dyDescent="0.25">
      <c r="A68" s="85" t="s">
        <v>179</v>
      </c>
      <c r="B68" s="74" t="s">
        <v>180</v>
      </c>
      <c r="C68" s="16" t="s">
        <v>34</v>
      </c>
      <c r="D68" s="16" t="s">
        <v>15</v>
      </c>
      <c r="E68" s="16" t="s">
        <v>16</v>
      </c>
      <c r="F68" s="16">
        <v>10.561</v>
      </c>
      <c r="G68" s="26"/>
      <c r="H68" s="23"/>
      <c r="I68" s="23"/>
      <c r="J68" s="23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>
        <v>7043.4496232099991</v>
      </c>
      <c r="AG68" s="69"/>
      <c r="AH68" s="69"/>
      <c r="AI68" s="69">
        <v>-7043.45</v>
      </c>
      <c r="AJ68" s="69"/>
      <c r="AK68" s="17">
        <f>SUM(AF68:AI68)</f>
        <v>-3.7679000070056645E-4</v>
      </c>
    </row>
    <row r="69" spans="1:38" s="28" customFormat="1" ht="14.25" hidden="1" customHeight="1" x14ac:dyDescent="0.25">
      <c r="A69" s="78"/>
      <c r="B69" s="76"/>
      <c r="C69" s="79"/>
      <c r="D69" s="79"/>
      <c r="E69" s="83"/>
      <c r="F69" s="16"/>
      <c r="G69" s="26"/>
      <c r="H69" s="23"/>
      <c r="I69" s="23"/>
      <c r="J69" s="23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17">
        <f t="shared" si="1"/>
        <v>0</v>
      </c>
    </row>
    <row r="70" spans="1:38" s="28" customFormat="1" ht="14.25" hidden="1" customHeight="1" x14ac:dyDescent="0.25">
      <c r="A70" s="27"/>
      <c r="B70" s="37"/>
      <c r="C70" s="52"/>
      <c r="D70" s="52"/>
      <c r="E70" s="52"/>
      <c r="F70" s="26"/>
      <c r="G70" s="26"/>
      <c r="H70" s="23"/>
      <c r="I70" s="23"/>
      <c r="J70" s="23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69"/>
      <c r="AK70" s="17">
        <f t="shared" si="1"/>
        <v>0</v>
      </c>
    </row>
    <row r="71" spans="1:38" s="28" customFormat="1" ht="14.25" hidden="1" customHeight="1" x14ac:dyDescent="0.25">
      <c r="A71" s="27"/>
      <c r="B71" s="37"/>
      <c r="C71" s="34"/>
      <c r="D71" s="34"/>
      <c r="E71" s="35"/>
      <c r="F71" s="26"/>
      <c r="G71" s="26"/>
      <c r="H71" s="23"/>
      <c r="I71" s="23"/>
      <c r="J71" s="23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17">
        <f t="shared" si="1"/>
        <v>0</v>
      </c>
    </row>
    <row r="72" spans="1:38" s="28" customFormat="1" ht="14.1" hidden="1" customHeight="1" x14ac:dyDescent="0.25">
      <c r="A72" s="22" t="s">
        <v>8</v>
      </c>
      <c r="B72" s="37"/>
      <c r="C72" s="34"/>
      <c r="D72" s="34"/>
      <c r="E72" s="35"/>
      <c r="F72" s="26"/>
      <c r="G72" s="26"/>
      <c r="H72" s="23"/>
      <c r="I72" s="23"/>
      <c r="J72" s="23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17">
        <f t="shared" si="1"/>
        <v>0</v>
      </c>
    </row>
    <row r="73" spans="1:38" s="28" customFormat="1" ht="14.25" hidden="1" customHeight="1" x14ac:dyDescent="0.25">
      <c r="A73" s="16" t="s">
        <v>63</v>
      </c>
      <c r="B73" s="37"/>
      <c r="C73" s="34"/>
      <c r="D73" s="34"/>
      <c r="E73" s="35"/>
      <c r="F73" s="26"/>
      <c r="G73" s="26"/>
      <c r="H73" s="23"/>
      <c r="I73" s="23"/>
      <c r="J73" s="23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  <c r="AK73" s="17">
        <f t="shared" si="1"/>
        <v>0</v>
      </c>
    </row>
    <row r="74" spans="1:38" s="28" customFormat="1" ht="14.25" hidden="1" customHeight="1" x14ac:dyDescent="0.3">
      <c r="A74" s="41" t="s">
        <v>64</v>
      </c>
      <c r="B74" s="26" t="s">
        <v>65</v>
      </c>
      <c r="C74" s="16" t="s">
        <v>66</v>
      </c>
      <c r="D74" s="16" t="s">
        <v>67</v>
      </c>
      <c r="E74" s="35" t="s">
        <v>68</v>
      </c>
      <c r="F74" s="40">
        <v>17.800999999999998</v>
      </c>
      <c r="G74" s="56" t="s">
        <v>28</v>
      </c>
      <c r="H74" s="50"/>
      <c r="I74" s="50"/>
      <c r="J74" s="50"/>
      <c r="K74" s="50"/>
      <c r="L74" s="50">
        <v>3105</v>
      </c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50"/>
      <c r="AK74" s="17">
        <f t="shared" si="1"/>
        <v>3105</v>
      </c>
    </row>
    <row r="75" spans="1:38" s="28" customFormat="1" ht="14.25" hidden="1" customHeight="1" x14ac:dyDescent="0.3">
      <c r="A75" s="48" t="s">
        <v>71</v>
      </c>
      <c r="B75" s="26" t="s">
        <v>72</v>
      </c>
      <c r="C75" s="16" t="s">
        <v>66</v>
      </c>
      <c r="D75" s="16" t="s">
        <v>67</v>
      </c>
      <c r="E75" s="35" t="s">
        <v>68</v>
      </c>
      <c r="F75" s="40">
        <v>17.800999999999998</v>
      </c>
      <c r="G75" s="56" t="s">
        <v>28</v>
      </c>
      <c r="H75" s="50"/>
      <c r="I75" s="50"/>
      <c r="J75" s="50"/>
      <c r="K75" s="50"/>
      <c r="L75" s="50"/>
      <c r="M75" s="50">
        <v>16278</v>
      </c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50"/>
      <c r="AJ75" s="50"/>
      <c r="AK75" s="17">
        <f t="shared" si="1"/>
        <v>16278</v>
      </c>
    </row>
    <row r="76" spans="1:38" s="28" customFormat="1" ht="14.25" hidden="1" customHeight="1" x14ac:dyDescent="0.25">
      <c r="A76" s="41"/>
      <c r="B76" s="26"/>
      <c r="C76" s="16"/>
      <c r="D76" s="52"/>
      <c r="E76" s="16"/>
      <c r="F76" s="16"/>
      <c r="G76" s="16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50"/>
      <c r="AI76" s="50"/>
      <c r="AJ76" s="50"/>
      <c r="AK76" s="17">
        <f t="shared" si="1"/>
        <v>0</v>
      </c>
      <c r="AL76" s="53"/>
    </row>
    <row r="77" spans="1:38" s="28" customFormat="1" ht="15" hidden="1" x14ac:dyDescent="0.25">
      <c r="A77" s="27"/>
      <c r="B77" s="26"/>
      <c r="C77" s="34"/>
      <c r="D77" s="34"/>
      <c r="E77" s="34"/>
      <c r="F77" s="26"/>
      <c r="G77" s="26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17">
        <f t="shared" si="1"/>
        <v>0</v>
      </c>
    </row>
    <row r="78" spans="1:38" s="28" customFormat="1" ht="14.25" customHeight="1" x14ac:dyDescent="0.25">
      <c r="A78" s="41"/>
      <c r="B78" s="37"/>
      <c r="C78" s="34"/>
      <c r="D78" s="34"/>
      <c r="E78" s="34"/>
      <c r="F78" s="16"/>
      <c r="G78" s="39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I78" s="50"/>
      <c r="AJ78" s="50"/>
      <c r="AK78" s="17">
        <f t="shared" si="1"/>
        <v>0</v>
      </c>
    </row>
    <row r="79" spans="1:38" s="28" customFormat="1" ht="14.25" customHeight="1" x14ac:dyDescent="0.25">
      <c r="A79" s="22" t="s">
        <v>8</v>
      </c>
      <c r="B79" s="37"/>
      <c r="C79" s="34"/>
      <c r="D79" s="34"/>
      <c r="E79" s="34"/>
      <c r="F79" s="16"/>
      <c r="G79" s="16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  <c r="AI79" s="50"/>
      <c r="AJ79" s="50"/>
      <c r="AK79" s="17">
        <f t="shared" si="1"/>
        <v>0</v>
      </c>
    </row>
    <row r="80" spans="1:38" s="28" customFormat="1" ht="14.25" customHeight="1" x14ac:dyDescent="0.25">
      <c r="A80" s="16" t="s">
        <v>194</v>
      </c>
      <c r="B80" s="37"/>
      <c r="C80" s="34"/>
      <c r="D80" s="34"/>
      <c r="E80" s="34"/>
      <c r="F80" s="16"/>
      <c r="G80" s="16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  <c r="AA80" s="50"/>
      <c r="AB80" s="50"/>
      <c r="AC80" s="50"/>
      <c r="AD80" s="50"/>
      <c r="AE80" s="50"/>
      <c r="AF80" s="50"/>
      <c r="AG80" s="50"/>
      <c r="AH80" s="50"/>
      <c r="AI80" s="50"/>
      <c r="AJ80" s="50"/>
      <c r="AK80" s="17">
        <f t="shared" si="1"/>
        <v>0</v>
      </c>
    </row>
    <row r="81" spans="1:38" s="28" customFormat="1" ht="14.25" hidden="1" customHeight="1" x14ac:dyDescent="0.3">
      <c r="A81" s="62" t="s">
        <v>41</v>
      </c>
      <c r="B81" s="70" t="s">
        <v>42</v>
      </c>
      <c r="C81" s="56" t="s">
        <v>43</v>
      </c>
      <c r="D81" s="18" t="s">
        <v>17</v>
      </c>
      <c r="E81" s="18">
        <v>6501</v>
      </c>
      <c r="F81" s="26">
        <v>17.259</v>
      </c>
      <c r="G81" s="67" t="s">
        <v>27</v>
      </c>
      <c r="H81" s="50"/>
      <c r="I81" s="50">
        <f>612787-1</f>
        <v>612786</v>
      </c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>
        <v>-52430</v>
      </c>
      <c r="AI81" s="50"/>
      <c r="AJ81" s="50"/>
      <c r="AK81" s="17">
        <f>SUM(H81:AH81)</f>
        <v>560356</v>
      </c>
    </row>
    <row r="82" spans="1:38" s="28" customFormat="1" ht="15.95" hidden="1" customHeight="1" x14ac:dyDescent="0.3">
      <c r="A82" s="62" t="s">
        <v>41</v>
      </c>
      <c r="B82" s="26" t="s">
        <v>44</v>
      </c>
      <c r="C82" s="56" t="s">
        <v>43</v>
      </c>
      <c r="D82" s="18" t="s">
        <v>17</v>
      </c>
      <c r="E82" s="18">
        <v>6501</v>
      </c>
      <c r="F82" s="26">
        <v>17.259</v>
      </c>
      <c r="G82" s="67" t="s">
        <v>27</v>
      </c>
      <c r="H82" s="50"/>
      <c r="I82" s="50">
        <v>1</v>
      </c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>
        <v>52430</v>
      </c>
      <c r="AI82" s="50"/>
      <c r="AJ82" s="50"/>
      <c r="AK82" s="17">
        <f t="shared" ref="AK82:AK95" si="2">SUM(H82:AH82)</f>
        <v>52431</v>
      </c>
    </row>
    <row r="83" spans="1:38" s="28" customFormat="1" ht="14.25" hidden="1" customHeight="1" x14ac:dyDescent="0.3">
      <c r="A83" s="27" t="s">
        <v>92</v>
      </c>
      <c r="B83" s="70" t="s">
        <v>42</v>
      </c>
      <c r="C83" s="16" t="s">
        <v>93</v>
      </c>
      <c r="D83" s="16" t="s">
        <v>20</v>
      </c>
      <c r="E83" s="16">
        <v>6502</v>
      </c>
      <c r="F83" s="16">
        <v>17.257999999999999</v>
      </c>
      <c r="G83" s="67" t="s">
        <v>27</v>
      </c>
      <c r="H83" s="50"/>
      <c r="I83" s="50"/>
      <c r="J83" s="50"/>
      <c r="K83" s="50"/>
      <c r="L83" s="50"/>
      <c r="M83" s="50"/>
      <c r="N83" s="50"/>
      <c r="O83" s="50"/>
      <c r="P83" s="50">
        <f>121540-1</f>
        <v>121539</v>
      </c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>
        <v>-121539</v>
      </c>
      <c r="AI83" s="50"/>
      <c r="AJ83" s="50"/>
      <c r="AK83" s="17">
        <f t="shared" si="2"/>
        <v>0</v>
      </c>
    </row>
    <row r="84" spans="1:38" s="28" customFormat="1" ht="14.25" hidden="1" customHeight="1" x14ac:dyDescent="0.3">
      <c r="A84" s="27" t="s">
        <v>92</v>
      </c>
      <c r="B84" s="26" t="s">
        <v>44</v>
      </c>
      <c r="C84" s="16" t="s">
        <v>93</v>
      </c>
      <c r="D84" s="16" t="s">
        <v>20</v>
      </c>
      <c r="E84" s="16">
        <v>6502</v>
      </c>
      <c r="F84" s="16">
        <v>17.257999999999999</v>
      </c>
      <c r="G84" s="67" t="s">
        <v>27</v>
      </c>
      <c r="H84" s="50"/>
      <c r="I84" s="50"/>
      <c r="J84" s="50"/>
      <c r="K84" s="50"/>
      <c r="L84" s="50"/>
      <c r="M84" s="50"/>
      <c r="N84" s="50"/>
      <c r="O84" s="50"/>
      <c r="P84" s="50">
        <v>1</v>
      </c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>
        <v>121539</v>
      </c>
      <c r="AI84" s="50"/>
      <c r="AJ84" s="50"/>
      <c r="AK84" s="17">
        <f t="shared" si="2"/>
        <v>121540</v>
      </c>
    </row>
    <row r="85" spans="1:38" s="28" customFormat="1" ht="14.25" hidden="1" customHeight="1" x14ac:dyDescent="0.3">
      <c r="A85" s="31" t="s">
        <v>50</v>
      </c>
      <c r="B85" s="70" t="s">
        <v>42</v>
      </c>
      <c r="C85" s="56" t="s">
        <v>51</v>
      </c>
      <c r="D85" s="16" t="s">
        <v>18</v>
      </c>
      <c r="E85" s="16">
        <v>6503</v>
      </c>
      <c r="F85" s="16">
        <v>17.277999999999999</v>
      </c>
      <c r="G85" s="67" t="s">
        <v>27</v>
      </c>
      <c r="H85" s="50"/>
      <c r="I85" s="50"/>
      <c r="J85" s="50">
        <f>116752-1</f>
        <v>116751</v>
      </c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0"/>
      <c r="AF85" s="50"/>
      <c r="AG85" s="50"/>
      <c r="AH85" s="50"/>
      <c r="AI85" s="50"/>
      <c r="AJ85" s="50"/>
      <c r="AK85" s="17">
        <f t="shared" si="2"/>
        <v>116751</v>
      </c>
    </row>
    <row r="86" spans="1:38" s="28" customFormat="1" ht="14.25" hidden="1" customHeight="1" x14ac:dyDescent="0.3">
      <c r="A86" s="31" t="s">
        <v>50</v>
      </c>
      <c r="B86" s="26" t="s">
        <v>44</v>
      </c>
      <c r="C86" s="56" t="s">
        <v>51</v>
      </c>
      <c r="D86" s="16" t="s">
        <v>18</v>
      </c>
      <c r="E86" s="16">
        <v>6503</v>
      </c>
      <c r="F86" s="16">
        <v>17.277999999999999</v>
      </c>
      <c r="G86" s="67" t="s">
        <v>27</v>
      </c>
      <c r="H86" s="50"/>
      <c r="I86" s="50"/>
      <c r="J86" s="50">
        <v>1</v>
      </c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0"/>
      <c r="AF86" s="50"/>
      <c r="AG86" s="50"/>
      <c r="AH86" s="50"/>
      <c r="AI86" s="50"/>
      <c r="AJ86" s="50"/>
      <c r="AK86" s="17">
        <f t="shared" si="2"/>
        <v>1</v>
      </c>
    </row>
    <row r="87" spans="1:38" s="28" customFormat="1" ht="14.25" hidden="1" customHeight="1" x14ac:dyDescent="0.25">
      <c r="A87" s="27" t="s">
        <v>92</v>
      </c>
      <c r="B87" s="74" t="s">
        <v>42</v>
      </c>
      <c r="C87" s="16" t="s">
        <v>111</v>
      </c>
      <c r="D87" s="16" t="s">
        <v>20</v>
      </c>
      <c r="E87" s="16">
        <v>6502</v>
      </c>
      <c r="F87" s="16">
        <v>17.257999999999999</v>
      </c>
      <c r="G87" s="75" t="s">
        <v>27</v>
      </c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>
        <f>496433-1</f>
        <v>496432</v>
      </c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>
        <v>-496432</v>
      </c>
      <c r="AI87" s="50"/>
      <c r="AJ87" s="50"/>
      <c r="AK87" s="17">
        <f t="shared" si="2"/>
        <v>0</v>
      </c>
    </row>
    <row r="88" spans="1:38" s="30" customFormat="1" ht="14.25" customHeight="1" x14ac:dyDescent="0.25">
      <c r="A88" s="27" t="s">
        <v>92</v>
      </c>
      <c r="B88" s="26" t="s">
        <v>44</v>
      </c>
      <c r="C88" s="16" t="s">
        <v>111</v>
      </c>
      <c r="D88" s="16" t="s">
        <v>20</v>
      </c>
      <c r="E88" s="16">
        <v>6502</v>
      </c>
      <c r="F88" s="16">
        <v>17.257999999999999</v>
      </c>
      <c r="G88" s="99" t="s">
        <v>27</v>
      </c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>
        <v>1</v>
      </c>
      <c r="T88" s="50"/>
      <c r="U88" s="50"/>
      <c r="V88" s="50"/>
      <c r="W88" s="50"/>
      <c r="X88" s="50"/>
      <c r="Y88" s="50"/>
      <c r="Z88" s="50"/>
      <c r="AA88" s="50"/>
      <c r="AB88" s="50"/>
      <c r="AC88" s="50"/>
      <c r="AD88" s="50"/>
      <c r="AE88" s="50"/>
      <c r="AF88" s="50"/>
      <c r="AG88" s="50"/>
      <c r="AH88" s="50">
        <v>496432</v>
      </c>
      <c r="AI88" s="50"/>
      <c r="AJ88" s="50">
        <v>-150000</v>
      </c>
      <c r="AK88" s="17">
        <f>SUM(H88:AJ88)</f>
        <v>346433</v>
      </c>
    </row>
    <row r="89" spans="1:38" s="28" customFormat="1" ht="14.25" hidden="1" customHeight="1" x14ac:dyDescent="0.25">
      <c r="A89" s="31" t="s">
        <v>50</v>
      </c>
      <c r="B89" s="74" t="s">
        <v>42</v>
      </c>
      <c r="C89" s="52" t="s">
        <v>112</v>
      </c>
      <c r="D89" s="16" t="s">
        <v>18</v>
      </c>
      <c r="E89" s="16">
        <v>6503</v>
      </c>
      <c r="F89" s="16">
        <v>17.277999999999999</v>
      </c>
      <c r="G89" s="82" t="s">
        <v>27</v>
      </c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>
        <f>424629-1</f>
        <v>424628</v>
      </c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50"/>
      <c r="AF89" s="50"/>
      <c r="AG89" s="50"/>
      <c r="AH89" s="50">
        <v>-424628</v>
      </c>
      <c r="AI89" s="50"/>
      <c r="AJ89" s="50"/>
      <c r="AK89" s="17">
        <f t="shared" si="2"/>
        <v>0</v>
      </c>
      <c r="AL89" s="55"/>
    </row>
    <row r="90" spans="1:38" s="28" customFormat="1" ht="14.25" customHeight="1" x14ac:dyDescent="0.25">
      <c r="A90" s="31" t="s">
        <v>50</v>
      </c>
      <c r="B90" s="26" t="s">
        <v>44</v>
      </c>
      <c r="C90" s="52" t="s">
        <v>112</v>
      </c>
      <c r="D90" s="16" t="s">
        <v>18</v>
      </c>
      <c r="E90" s="16">
        <v>6503</v>
      </c>
      <c r="F90" s="16">
        <v>17.277999999999999</v>
      </c>
      <c r="G90" s="82" t="s">
        <v>27</v>
      </c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>
        <v>1</v>
      </c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/>
      <c r="AE90" s="50"/>
      <c r="AF90" s="50"/>
      <c r="AG90" s="50"/>
      <c r="AH90" s="50">
        <v>424628</v>
      </c>
      <c r="AI90" s="50"/>
      <c r="AJ90" s="50">
        <v>-50000</v>
      </c>
      <c r="AK90" s="17">
        <f>SUM(H90:AJ90)</f>
        <v>374629</v>
      </c>
    </row>
    <row r="91" spans="1:38" s="28" customFormat="1" ht="14.25" hidden="1" customHeight="1" x14ac:dyDescent="0.3">
      <c r="A91" s="31" t="s">
        <v>114</v>
      </c>
      <c r="B91" s="74" t="s">
        <v>42</v>
      </c>
      <c r="C91" s="56" t="s">
        <v>112</v>
      </c>
      <c r="D91" s="16" t="s">
        <v>18</v>
      </c>
      <c r="E91" s="16">
        <v>6523</v>
      </c>
      <c r="F91" s="16">
        <v>17.277999999999999</v>
      </c>
      <c r="G91" s="75" t="s">
        <v>27</v>
      </c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>
        <v>18090</v>
      </c>
      <c r="U91" s="50"/>
      <c r="V91" s="50"/>
      <c r="W91" s="50"/>
      <c r="X91" s="50"/>
      <c r="Y91" s="50"/>
      <c r="Z91" s="50"/>
      <c r="AA91" s="50"/>
      <c r="AB91" s="50"/>
      <c r="AC91" s="50"/>
      <c r="AD91" s="50"/>
      <c r="AE91" s="50"/>
      <c r="AF91" s="50"/>
      <c r="AG91" s="50"/>
      <c r="AH91" s="50"/>
      <c r="AI91" s="50"/>
      <c r="AJ91" s="50"/>
      <c r="AK91" s="17">
        <f t="shared" si="2"/>
        <v>18090</v>
      </c>
    </row>
    <row r="92" spans="1:38" s="28" customFormat="1" ht="14.25" hidden="1" customHeight="1" x14ac:dyDescent="0.3">
      <c r="A92" s="27"/>
      <c r="B92" s="26"/>
      <c r="C92" s="16"/>
      <c r="D92" s="16"/>
      <c r="E92" s="18"/>
      <c r="F92" s="16"/>
      <c r="G92" s="67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  <c r="AA92" s="50"/>
      <c r="AB92" s="50"/>
      <c r="AC92" s="50"/>
      <c r="AD92" s="50"/>
      <c r="AE92" s="50"/>
      <c r="AF92" s="50"/>
      <c r="AG92" s="50"/>
      <c r="AH92" s="50"/>
      <c r="AI92" s="50"/>
      <c r="AJ92" s="50"/>
      <c r="AK92" s="17">
        <f t="shared" si="2"/>
        <v>0</v>
      </c>
      <c r="AL92" s="53"/>
    </row>
    <row r="93" spans="1:38" s="28" customFormat="1" ht="14.25" hidden="1" customHeight="1" x14ac:dyDescent="0.25">
      <c r="A93" s="31" t="s">
        <v>84</v>
      </c>
      <c r="B93" s="26" t="s">
        <v>90</v>
      </c>
      <c r="C93" s="16" t="s">
        <v>87</v>
      </c>
      <c r="D93" s="16" t="s">
        <v>18</v>
      </c>
      <c r="E93" s="16">
        <v>6407</v>
      </c>
      <c r="F93" s="16">
        <v>17.277999999999999</v>
      </c>
      <c r="G93" s="88" t="s">
        <v>27</v>
      </c>
      <c r="H93" s="50"/>
      <c r="I93" s="50"/>
      <c r="J93" s="50"/>
      <c r="K93" s="50"/>
      <c r="L93" s="50"/>
      <c r="M93" s="50"/>
      <c r="N93" s="50"/>
      <c r="O93" s="50">
        <f>100000*0.7-1</f>
        <v>69999</v>
      </c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  <c r="AA93" s="50"/>
      <c r="AB93" s="50"/>
      <c r="AC93" s="50"/>
      <c r="AD93" s="50"/>
      <c r="AE93" s="50"/>
      <c r="AF93" s="50"/>
      <c r="AG93" s="50"/>
      <c r="AH93" s="50"/>
      <c r="AI93" s="50"/>
      <c r="AJ93" s="50"/>
      <c r="AK93" s="17">
        <f t="shared" si="2"/>
        <v>69999</v>
      </c>
    </row>
    <row r="94" spans="1:38" s="28" customFormat="1" ht="14.25" hidden="1" customHeight="1" x14ac:dyDescent="0.25">
      <c r="A94" s="31" t="s">
        <v>84</v>
      </c>
      <c r="B94" s="26" t="s">
        <v>44</v>
      </c>
      <c r="C94" s="16" t="s">
        <v>87</v>
      </c>
      <c r="D94" s="16" t="s">
        <v>18</v>
      </c>
      <c r="E94" s="16">
        <v>6407</v>
      </c>
      <c r="F94" s="16">
        <v>17.277999999999999</v>
      </c>
      <c r="G94" s="88" t="s">
        <v>27</v>
      </c>
      <c r="H94" s="50"/>
      <c r="I94" s="50"/>
      <c r="J94" s="50"/>
      <c r="K94" s="50"/>
      <c r="L94" s="50"/>
      <c r="M94" s="50"/>
      <c r="N94" s="50"/>
      <c r="O94" s="50">
        <v>1</v>
      </c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0"/>
      <c r="AF94" s="50"/>
      <c r="AG94" s="50"/>
      <c r="AH94" s="50"/>
      <c r="AI94" s="50"/>
      <c r="AJ94" s="50"/>
      <c r="AK94" s="17">
        <f t="shared" si="2"/>
        <v>1</v>
      </c>
    </row>
    <row r="95" spans="1:38" s="28" customFormat="1" ht="14.25" customHeight="1" x14ac:dyDescent="0.25">
      <c r="A95" s="27"/>
      <c r="B95" s="26"/>
      <c r="C95" s="54"/>
      <c r="D95" s="16"/>
      <c r="E95" s="26"/>
      <c r="F95" s="16"/>
      <c r="G95" s="39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  <c r="AA95" s="50"/>
      <c r="AB95" s="50"/>
      <c r="AC95" s="50"/>
      <c r="AD95" s="50"/>
      <c r="AE95" s="50"/>
      <c r="AF95" s="50"/>
      <c r="AG95" s="50"/>
      <c r="AH95" s="50"/>
      <c r="AI95" s="50"/>
      <c r="AJ95" s="50"/>
      <c r="AK95" s="17">
        <f t="shared" si="2"/>
        <v>0</v>
      </c>
    </row>
    <row r="96" spans="1:38" s="14" customFormat="1" ht="18.75" customHeight="1" x14ac:dyDescent="0.3">
      <c r="A96" s="27" t="s">
        <v>0</v>
      </c>
      <c r="B96" s="27"/>
      <c r="C96" s="36"/>
      <c r="D96" s="36"/>
      <c r="E96" s="36"/>
      <c r="F96" s="36"/>
      <c r="G96" s="36"/>
      <c r="H96" s="51">
        <f>SUM(H6:H95)</f>
        <v>4200.9800000000005</v>
      </c>
      <c r="I96" s="51">
        <f>SUM(I62:I95)</f>
        <v>612787</v>
      </c>
      <c r="J96" s="51">
        <f>SUM(J80:J95)</f>
        <v>116752</v>
      </c>
      <c r="K96" s="51">
        <f>SUM(K16:K19)</f>
        <v>93547.127405342704</v>
      </c>
      <c r="L96" s="51">
        <f>SUM(L74:L77)</f>
        <v>3105</v>
      </c>
      <c r="M96" s="51">
        <f>SUM(M74:M76)</f>
        <v>16278</v>
      </c>
      <c r="N96" s="51">
        <f>SUM(N24:N26)</f>
        <v>95000</v>
      </c>
      <c r="O96" s="51">
        <f>SUM(O28:O94)</f>
        <v>100000</v>
      </c>
      <c r="P96" s="51">
        <f>SUM(P83:P84)</f>
        <v>121540</v>
      </c>
      <c r="Q96" s="51">
        <f>SUM(Q24:Q25)</f>
        <v>231250</v>
      </c>
      <c r="R96" s="51">
        <f>SUM(R49:R56)</f>
        <v>239977.26</v>
      </c>
      <c r="S96" s="51">
        <f>SUM(S80:S92)</f>
        <v>921062</v>
      </c>
      <c r="T96" s="51">
        <f>SUM(T80:T91)</f>
        <v>18090</v>
      </c>
      <c r="U96" s="51">
        <f>SUM(U49:U61)</f>
        <v>5494.58</v>
      </c>
      <c r="V96" s="51">
        <f>SUM(V49:V62)+0.01</f>
        <v>21849.124778642446</v>
      </c>
      <c r="W96" s="51">
        <f>SUM(W16:W71)</f>
        <v>92250</v>
      </c>
      <c r="X96" s="51">
        <f>SUM(X49:X62)</f>
        <v>108241</v>
      </c>
      <c r="Y96" s="51">
        <f>SUM(Y49:Y70)</f>
        <v>8552.66</v>
      </c>
      <c r="Z96" s="51">
        <f>SUM(Z49:Z71)</f>
        <v>2000</v>
      </c>
      <c r="AA96" s="51">
        <f>SUM(AA66:AA70)</f>
        <v>1380.67</v>
      </c>
      <c r="AB96" s="51">
        <f>SUM(AB49:AB70)</f>
        <v>-39083.440000000002</v>
      </c>
      <c r="AC96" s="51">
        <f>SUM(AC49:AC69)</f>
        <v>5708.25</v>
      </c>
      <c r="AD96" s="51">
        <f>SUM(AD14:AD70)</f>
        <v>23629.283831521738</v>
      </c>
      <c r="AE96" s="51">
        <f>SUM(AE49:AE71)</f>
        <v>5088.4799999999996</v>
      </c>
      <c r="AF96" s="51">
        <f>SUM(AF68:AF69)</f>
        <v>7043.4496232099991</v>
      </c>
      <c r="AG96" s="51">
        <f>SUM(AG49:AG53)</f>
        <v>-205710.26</v>
      </c>
      <c r="AH96" s="51">
        <f>SUM(AH78:AH90)</f>
        <v>0</v>
      </c>
      <c r="AI96" s="51">
        <f>SUM(AI65:AI71)</f>
        <v>-7043.45</v>
      </c>
      <c r="AJ96" s="51">
        <f>SUM(AJ79:AJ90)</f>
        <v>-200000</v>
      </c>
      <c r="AK96" s="33"/>
    </row>
    <row r="97" spans="1:36" s="30" customFormat="1" ht="16.5" x14ac:dyDescent="0.3">
      <c r="A97" s="14"/>
      <c r="B97" s="14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</row>
    <row r="98" spans="1:36" s="14" customFormat="1" ht="16.5" x14ac:dyDescent="0.3">
      <c r="A98" s="30" t="s">
        <v>9</v>
      </c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</row>
    <row r="99" spans="1:36" s="14" customFormat="1" ht="15" hidden="1" customHeight="1" x14ac:dyDescent="0.3">
      <c r="A99" s="30" t="s">
        <v>39</v>
      </c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</row>
    <row r="100" spans="1:36" s="14" customFormat="1" ht="17.25" hidden="1" customHeight="1" x14ac:dyDescent="0.3">
      <c r="A100" s="59" t="s">
        <v>40</v>
      </c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</row>
    <row r="101" spans="1:36" s="14" customFormat="1" ht="16.5" hidden="1" x14ac:dyDescent="0.3">
      <c r="A101" s="30" t="s">
        <v>45</v>
      </c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</row>
    <row r="102" spans="1:36" s="14" customFormat="1" ht="16.5" hidden="1" x14ac:dyDescent="0.3">
      <c r="A102" s="59" t="s">
        <v>46</v>
      </c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</row>
    <row r="103" spans="1:36" s="14" customFormat="1" ht="16.5" hidden="1" x14ac:dyDescent="0.3">
      <c r="A103" s="30" t="s">
        <v>48</v>
      </c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</row>
    <row r="104" spans="1:36" s="14" customFormat="1" ht="16.5" hidden="1" x14ac:dyDescent="0.3">
      <c r="A104" s="59" t="s">
        <v>49</v>
      </c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</row>
    <row r="105" spans="1:36" s="14" customFormat="1" ht="16.5" hidden="1" x14ac:dyDescent="0.3">
      <c r="A105" s="30" t="s">
        <v>54</v>
      </c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</row>
    <row r="106" spans="1:36" s="14" customFormat="1" ht="16.5" hidden="1" x14ac:dyDescent="0.3">
      <c r="A106" s="59" t="s">
        <v>55</v>
      </c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</row>
    <row r="107" spans="1:36" s="14" customFormat="1" ht="16.5" hidden="1" x14ac:dyDescent="0.3">
      <c r="A107" s="30" t="s">
        <v>69</v>
      </c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</row>
    <row r="108" spans="1:36" s="14" customFormat="1" ht="16.5" hidden="1" x14ac:dyDescent="0.3">
      <c r="A108" s="59" t="s">
        <v>70</v>
      </c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</row>
    <row r="109" spans="1:36" s="14" customFormat="1" ht="16.5" hidden="1" x14ac:dyDescent="0.3">
      <c r="A109" s="30" t="s">
        <v>74</v>
      </c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</row>
    <row r="110" spans="1:36" s="14" customFormat="1" ht="16.5" hidden="1" x14ac:dyDescent="0.3">
      <c r="A110" s="59" t="s">
        <v>73</v>
      </c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</row>
    <row r="111" spans="1:36" s="14" customFormat="1" ht="16.5" hidden="1" x14ac:dyDescent="0.3">
      <c r="A111" s="30" t="s">
        <v>79</v>
      </c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</row>
    <row r="112" spans="1:36" s="14" customFormat="1" ht="16.5" hidden="1" x14ac:dyDescent="0.3">
      <c r="A112" s="30" t="s">
        <v>78</v>
      </c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</row>
    <row r="113" spans="1:36" s="14" customFormat="1" ht="16.5" hidden="1" x14ac:dyDescent="0.3">
      <c r="A113" s="30" t="s">
        <v>89</v>
      </c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</row>
    <row r="114" spans="1:36" s="14" customFormat="1" ht="16.5" hidden="1" x14ac:dyDescent="0.3">
      <c r="A114" s="30" t="s">
        <v>88</v>
      </c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</row>
    <row r="115" spans="1:36" s="14" customFormat="1" ht="16.5" hidden="1" x14ac:dyDescent="0.3">
      <c r="A115" s="30" t="s">
        <v>95</v>
      </c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</row>
    <row r="116" spans="1:36" s="14" customFormat="1" ht="16.5" hidden="1" x14ac:dyDescent="0.3">
      <c r="A116" s="59" t="s">
        <v>94</v>
      </c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</row>
    <row r="117" spans="1:36" s="14" customFormat="1" ht="16.5" hidden="1" x14ac:dyDescent="0.3">
      <c r="A117" s="30" t="s">
        <v>101</v>
      </c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</row>
    <row r="118" spans="1:36" s="14" customFormat="1" ht="1.5" customHeight="1" x14ac:dyDescent="0.3">
      <c r="A118" s="59" t="s">
        <v>100</v>
      </c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</row>
    <row r="119" spans="1:36" s="14" customFormat="1" ht="16.5" hidden="1" x14ac:dyDescent="0.3">
      <c r="A119" s="30" t="s">
        <v>106</v>
      </c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</row>
    <row r="120" spans="1:36" s="14" customFormat="1" ht="16.5" hidden="1" x14ac:dyDescent="0.3">
      <c r="A120" s="59" t="s">
        <v>105</v>
      </c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</row>
    <row r="121" spans="1:36" s="14" customFormat="1" ht="16.5" hidden="1" x14ac:dyDescent="0.3">
      <c r="A121" s="30" t="s">
        <v>110</v>
      </c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</row>
    <row r="122" spans="1:36" s="14" customFormat="1" ht="16.5" hidden="1" x14ac:dyDescent="0.3">
      <c r="A122" s="59" t="s">
        <v>109</v>
      </c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</row>
    <row r="123" spans="1:36" s="14" customFormat="1" ht="16.5" hidden="1" x14ac:dyDescent="0.3">
      <c r="A123" s="30" t="s">
        <v>116</v>
      </c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</row>
    <row r="124" spans="1:36" s="14" customFormat="1" ht="16.5" hidden="1" x14ac:dyDescent="0.3">
      <c r="A124" s="59" t="s">
        <v>115</v>
      </c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</row>
    <row r="125" spans="1:36" s="14" customFormat="1" ht="16.5" hidden="1" x14ac:dyDescent="0.3">
      <c r="A125" s="30" t="s">
        <v>123</v>
      </c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</row>
    <row r="126" spans="1:36" s="14" customFormat="1" ht="16.5" hidden="1" x14ac:dyDescent="0.3">
      <c r="A126" s="59" t="s">
        <v>122</v>
      </c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</row>
    <row r="127" spans="1:36" s="14" customFormat="1" ht="16.5" hidden="1" x14ac:dyDescent="0.3">
      <c r="A127" s="30" t="s">
        <v>131</v>
      </c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</row>
    <row r="128" spans="1:36" s="14" customFormat="1" ht="16.5" hidden="1" x14ac:dyDescent="0.3">
      <c r="A128" s="59" t="s">
        <v>130</v>
      </c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</row>
    <row r="129" spans="1:36" s="14" customFormat="1" ht="16.5" hidden="1" x14ac:dyDescent="0.3">
      <c r="A129" s="30" t="s">
        <v>134</v>
      </c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  <c r="AI129" s="29"/>
      <c r="AJ129" s="29"/>
    </row>
    <row r="130" spans="1:36" s="14" customFormat="1" ht="16.5" hidden="1" x14ac:dyDescent="0.3">
      <c r="A130" s="59" t="s">
        <v>133</v>
      </c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29"/>
      <c r="AJ130" s="29"/>
    </row>
    <row r="131" spans="1:36" s="14" customFormat="1" ht="16.5" hidden="1" x14ac:dyDescent="0.3">
      <c r="A131" s="30" t="s">
        <v>141</v>
      </c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  <c r="AI131" s="29"/>
      <c r="AJ131" s="29"/>
    </row>
    <row r="132" spans="1:36" s="14" customFormat="1" ht="16.5" hidden="1" x14ac:dyDescent="0.3">
      <c r="A132" s="59" t="s">
        <v>140</v>
      </c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  <c r="AI132" s="29"/>
      <c r="AJ132" s="29"/>
    </row>
    <row r="133" spans="1:36" s="14" customFormat="1" ht="16.5" hidden="1" x14ac:dyDescent="0.3">
      <c r="A133" s="30" t="s">
        <v>151</v>
      </c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  <c r="AI133" s="29"/>
      <c r="AJ133" s="29"/>
    </row>
    <row r="134" spans="1:36" s="14" customFormat="1" ht="16.5" hidden="1" x14ac:dyDescent="0.3">
      <c r="A134" s="59" t="s">
        <v>122</v>
      </c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29"/>
      <c r="AI134" s="29"/>
      <c r="AJ134" s="29"/>
    </row>
    <row r="135" spans="1:36" s="14" customFormat="1" ht="16.5" hidden="1" x14ac:dyDescent="0.3">
      <c r="A135" s="30" t="s">
        <v>157</v>
      </c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29"/>
      <c r="AI135" s="29"/>
      <c r="AJ135" s="29"/>
    </row>
    <row r="136" spans="1:36" s="14" customFormat="1" ht="16.5" hidden="1" x14ac:dyDescent="0.3">
      <c r="A136" s="59" t="s">
        <v>122</v>
      </c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29"/>
      <c r="AI136" s="29"/>
      <c r="AJ136" s="29"/>
    </row>
    <row r="137" spans="1:36" s="14" customFormat="1" ht="16.5" hidden="1" x14ac:dyDescent="0.3">
      <c r="A137" s="30" t="s">
        <v>159</v>
      </c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29"/>
      <c r="AI137" s="29"/>
      <c r="AJ137" s="29"/>
    </row>
    <row r="138" spans="1:36" s="14" customFormat="1" ht="16.5" hidden="1" x14ac:dyDescent="0.3">
      <c r="A138" s="59" t="s">
        <v>122</v>
      </c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  <c r="AI138" s="29"/>
      <c r="AJ138" s="29"/>
    </row>
    <row r="139" spans="1:36" s="14" customFormat="1" ht="16.5" hidden="1" x14ac:dyDescent="0.3">
      <c r="A139" s="30" t="s">
        <v>165</v>
      </c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  <c r="AI139" s="29"/>
      <c r="AJ139" s="29"/>
    </row>
    <row r="140" spans="1:36" s="14" customFormat="1" ht="16.5" hidden="1" x14ac:dyDescent="0.3">
      <c r="A140" s="59" t="s">
        <v>166</v>
      </c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  <c r="AJ140" s="29"/>
    </row>
    <row r="141" spans="1:36" s="14" customFormat="1" ht="16.5" hidden="1" x14ac:dyDescent="0.3">
      <c r="A141" s="30" t="s">
        <v>168</v>
      </c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  <c r="AJ141" s="29"/>
    </row>
    <row r="142" spans="1:36" s="14" customFormat="1" ht="16.5" hidden="1" x14ac:dyDescent="0.3">
      <c r="A142" s="59" t="s">
        <v>169</v>
      </c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</row>
    <row r="143" spans="1:36" s="14" customFormat="1" ht="16.5" hidden="1" x14ac:dyDescent="0.3">
      <c r="A143" s="30" t="s">
        <v>170</v>
      </c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F143" s="29"/>
      <c r="AG143" s="29"/>
      <c r="AH143" s="29"/>
      <c r="AI143" s="29"/>
      <c r="AJ143" s="29"/>
    </row>
    <row r="144" spans="1:36" s="14" customFormat="1" ht="16.5" hidden="1" x14ac:dyDescent="0.3">
      <c r="A144" s="59" t="s">
        <v>133</v>
      </c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F144" s="29"/>
      <c r="AG144" s="29"/>
      <c r="AH144" s="29"/>
      <c r="AI144" s="29"/>
      <c r="AJ144" s="29"/>
    </row>
    <row r="145" spans="1:36" s="14" customFormat="1" ht="16.5" hidden="1" x14ac:dyDescent="0.3">
      <c r="A145" s="30" t="s">
        <v>173</v>
      </c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F145" s="29"/>
      <c r="AG145" s="29"/>
      <c r="AH145" s="29"/>
      <c r="AI145" s="29"/>
      <c r="AJ145" s="29"/>
    </row>
    <row r="146" spans="1:36" s="14" customFormat="1" ht="16.5" hidden="1" x14ac:dyDescent="0.3">
      <c r="A146" s="59" t="s">
        <v>122</v>
      </c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F146" s="29"/>
      <c r="AG146" s="29"/>
      <c r="AH146" s="29"/>
      <c r="AI146" s="29"/>
      <c r="AJ146" s="29"/>
    </row>
    <row r="147" spans="1:36" s="14" customFormat="1" ht="16.5" hidden="1" x14ac:dyDescent="0.3">
      <c r="A147" s="30" t="s">
        <v>181</v>
      </c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F147" s="29"/>
      <c r="AG147" s="29"/>
      <c r="AH147" s="29"/>
      <c r="AI147" s="29"/>
      <c r="AJ147" s="29"/>
    </row>
    <row r="148" spans="1:36" s="14" customFormat="1" ht="16.5" hidden="1" x14ac:dyDescent="0.3">
      <c r="A148" s="59" t="s">
        <v>40</v>
      </c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F148" s="29"/>
      <c r="AG148" s="29"/>
      <c r="AH148" s="29"/>
      <c r="AI148" s="29"/>
      <c r="AJ148" s="29"/>
    </row>
    <row r="149" spans="1:36" s="14" customFormat="1" ht="16.5" hidden="1" x14ac:dyDescent="0.3">
      <c r="A149" s="30" t="s">
        <v>186</v>
      </c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F149" s="29"/>
      <c r="AG149" s="29"/>
      <c r="AH149" s="29"/>
      <c r="AI149" s="29"/>
      <c r="AJ149" s="29"/>
    </row>
    <row r="150" spans="1:36" s="14" customFormat="1" ht="16.5" hidden="1" x14ac:dyDescent="0.3">
      <c r="A150" s="59" t="s">
        <v>183</v>
      </c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  <c r="AH150" s="29"/>
      <c r="AI150" s="29"/>
      <c r="AJ150" s="29"/>
    </row>
    <row r="151" spans="1:36" s="14" customFormat="1" ht="16.5" hidden="1" x14ac:dyDescent="0.3">
      <c r="A151" s="30" t="s">
        <v>185</v>
      </c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29"/>
      <c r="AI151" s="29"/>
      <c r="AJ151" s="29"/>
    </row>
    <row r="152" spans="1:36" s="14" customFormat="1" ht="16.5" hidden="1" x14ac:dyDescent="0.3">
      <c r="A152" s="59" t="s">
        <v>187</v>
      </c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I152" s="29"/>
      <c r="AJ152" s="29"/>
    </row>
    <row r="153" spans="1:36" s="14" customFormat="1" ht="16.5" hidden="1" x14ac:dyDescent="0.3">
      <c r="A153" s="30" t="s">
        <v>190</v>
      </c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  <c r="AI153" s="29"/>
      <c r="AJ153" s="29"/>
    </row>
    <row r="154" spans="1:36" ht="15" hidden="1" x14ac:dyDescent="0.25">
      <c r="A154" s="59" t="s">
        <v>189</v>
      </c>
    </row>
    <row r="155" spans="1:36" ht="15" x14ac:dyDescent="0.25">
      <c r="A155" s="30" t="s">
        <v>192</v>
      </c>
    </row>
    <row r="156" spans="1:36" ht="15" x14ac:dyDescent="0.25">
      <c r="A156" s="59" t="s">
        <v>193</v>
      </c>
    </row>
    <row r="165" spans="1:1" ht="15.75" x14ac:dyDescent="0.25">
      <c r="A165" s="86" t="s">
        <v>29</v>
      </c>
    </row>
    <row r="166" spans="1:1" ht="15.75" x14ac:dyDescent="0.25">
      <c r="A166" s="87" t="s">
        <v>32</v>
      </c>
    </row>
    <row r="167" spans="1:1" ht="15.75" x14ac:dyDescent="0.25">
      <c r="A167" s="86" t="s">
        <v>30</v>
      </c>
    </row>
    <row r="168" spans="1:1" ht="15.75" x14ac:dyDescent="0.25">
      <c r="A168" s="87" t="s">
        <v>31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44C237-C701-460A-88A9-F9E68D92CC1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D974E1C-B2C7-410F-818B-6D53E2D7E0E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0818ED3-11CA-48FE-A0BF-F1BE29CDFA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NORTH CENTRAL WIB</vt:lpstr>
      <vt:lpstr>'NORTH CENTRAL WIB'!Print_Area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2019-01-09T17:35:39Z</cp:lastPrinted>
  <dcterms:created xsi:type="dcterms:W3CDTF">2000-04-13T13:33:42Z</dcterms:created>
  <dcterms:modified xsi:type="dcterms:W3CDTF">2024-11-12T18:40:13Z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