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D2D3BF6-06FE-40CD-A2A0-30FDC44498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1" i="2" l="1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8" i="2"/>
  <c r="Y71" i="2" l="1"/>
  <c r="X71" i="2"/>
  <c r="W71" i="2"/>
  <c r="V71" i="2"/>
  <c r="U71" i="2"/>
  <c r="T71" i="2"/>
  <c r="S22" i="2"/>
  <c r="S71" i="2" s="1"/>
  <c r="R43" i="2"/>
  <c r="R71" i="2" s="1"/>
  <c r="Q71" i="2"/>
  <c r="P71" i="2"/>
  <c r="O67" i="2"/>
  <c r="O65" i="2"/>
  <c r="N71" i="2"/>
  <c r="M61" i="2"/>
  <c r="M71" i="2" s="1"/>
  <c r="L71" i="2"/>
  <c r="K71" i="2"/>
  <c r="J63" i="2"/>
  <c r="I59" i="2"/>
  <c r="O71" i="2" l="1"/>
  <c r="J71" i="2"/>
  <c r="I71" i="2"/>
  <c r="H71" i="2"/>
</calcChain>
</file>

<file path=xl/sharedStrings.xml><?xml version="1.0" encoding="utf-8"?>
<sst xmlns="http://schemas.openxmlformats.org/spreadsheetml/2006/main" count="249" uniqueCount="158">
  <si>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</si>
  <si>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</si>
  <si>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</si>
  <si>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</si>
  <si>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</si>
  <si>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</si>
  <si>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</si>
  <si>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</si>
  <si>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</si>
  <si>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</si>
  <si>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</si>
  <si>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</si>
  <si>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</si>
  <si>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</si>
  <si>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</si>
  <si>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</si>
  <si>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</si>
  <si>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</si>
  <si>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</si>
  <si>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</si>
  <si>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</si>
  <si>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</si>
  <si>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</si>
  <si>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</si>
  <si>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</si>
  <si>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</si>
  <si>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</si>
  <si>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</si>
  <si>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</si>
  <si>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</si>
  <si>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</si>
  <si>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</si>
  <si>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</si>
  <si>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</si>
  <si>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</si>
  <si>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</si>
  <si>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</si>
  <si>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</si>
  <si>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</si>
  <si>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</si>
  <si>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</si>
  <si>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</si>
  <si>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</si>
  <si>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</si>
  <si>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</si>
  <si>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</si>
  <si>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</si>
  <si>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</si>
  <si>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</si>
  <si>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</si>
  <si>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</si>
  <si>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</si>
  <si>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</si>
  <si>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</si>
  <si>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</si>
  <si>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</si>
  <si>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</si>
  <si>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</si>
  <si>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</si>
  <si>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</si>
  <si>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</si>
  <si>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</si>
  <si>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</si>
  <si>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</si>
  <si>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</si>
  <si>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</si>
  <si>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</si>
  <si>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</si>
  <si>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</si>
  <si>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</si>
  <si>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</si>
  <si>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</si>
  <si>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</si>
  <si>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</si>
  <si>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</si>
  <si>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</si>
  <si>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</si>
  <si>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</si>
  <si>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</si>
  <si>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</si>
  <si>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</si>
  <si>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</si>
  <si>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</si>
  <si>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</si>
  <si>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</si>
  <si>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</si>
  <si>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</si>
  <si>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</si>
  <si>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</si>
  <si>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</si>
  <si>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</si>
  <si>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</si>
  <si>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</si>
  <si>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</si>
  <si>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</si>
  <si>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</si>
  <si>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</si>
  <si>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</si>
  <si>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</si>
  <si>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</si>
  <si>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</si>
  <si>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</si>
  <si>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</si>
  <si>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</si>
  <si>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</si>
  <si>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</si>
  <si>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</si>
  <si>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</si>
  <si>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</si>
  <si>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</si>
  <si>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</si>
  <si>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</si>
  <si>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</si>
  <si>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</si>
  <si>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</si>
  <si>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</si>
  <si>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</si>
  <si>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</si>
  <si>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</si>
  <si>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</si>
  <si>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</si>
  <si>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</si>
  <si>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</si>
  <si>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</si>
  <si>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</si>
  <si>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</si>
  <si>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</si>
  <si>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</si>
  <si>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</si>
  <si>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</si>
  <si>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</si>
  <si>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</si>
  <si>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</si>
  <si>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</si>
  <si>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</si>
  <si>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</si>
  <si>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</si>
  <si>
    <t>BUDGET #15 FY24</t>
  </si>
  <si>
    <t>BUDGET #15 FY24  MARCH 15, 2024</t>
  </si>
  <si>
    <t xml:space="preserve">MA SCSEP </t>
  </si>
  <si>
    <t>FAD0068NGO</t>
  </si>
  <si>
    <t>9110-1178</t>
  </si>
  <si>
    <t>K116</t>
  </si>
  <si>
    <t>OPERATION ABLE</t>
  </si>
  <si>
    <t>DCSSCSEP24</t>
  </si>
  <si>
    <t>7003-0006</t>
  </si>
  <si>
    <t>K246</t>
  </si>
  <si>
    <t>BUDGET #16 FY24</t>
  </si>
  <si>
    <t>BUDGET #16 FY24  MAY 6, 2024</t>
  </si>
  <si>
    <t>BUDGET #17 FY24  MAY 23, 2024</t>
  </si>
  <si>
    <t>WPP SNAP EXPANSION (settlement amount)</t>
  </si>
  <si>
    <t>OCTOBER 1, 2023-FEBRUARY 16, 2024</t>
  </si>
  <si>
    <t>FEBRUARY 17, 2024-JUNE 30, 2024</t>
  </si>
  <si>
    <t>BUDGET #17 FY24</t>
  </si>
  <si>
    <t>FY20243067</t>
  </si>
  <si>
    <t>BUDGET #18 FY24</t>
  </si>
  <si>
    <t>BUDGET #18 FY24 JUNE 28,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</si>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</sst>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6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6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3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0" fillId="0" borderId="0" xfId="0" applyFont="1"/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7" fillId="0" borderId="1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4" borderId="1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7" fontId="12" fillId="0" borderId="1" xfId="1" applyNumberFormat="1" applyFont="1" applyFill="1" applyBorder="1"/>
    <xf numFmtId="44" fontId="11" fillId="0" borderId="0" xfId="0" applyNumberFormat="1" applyFont="1"/>
    <xf numFmtId="0" fontId="1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7"/>
  <sheetViews>
    <sheetView tabSelected="1" topLeftCell="A4" zoomScale="120" zoomScaleNormal="120" workbookViewId="0">
      <selection activeCell="A40" sqref="A40"/>
    </sheetView>
  </sheetViews>
  <sheetFormatPr defaultColWidth="9.1796875" defaultRowHeight="12" x14ac:dyDescent="0.3"/>
  <cols>
    <col min="1" max="1" width="95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8" width="24.26953125" style="2" hidden="1" customWidth="1"/>
    <col min="19" max="19" width="20" style="2" hidden="1" customWidth="1"/>
    <col min="20" max="20" width="19" style="2" hidden="1" customWidth="1"/>
    <col min="21" max="25" width="24.26953125" style="2" hidden="1" customWidth="1"/>
    <col min="26" max="26" width="24.26953125" style="2" customWidth="1"/>
    <col min="27" max="27" width="11.54296875" style="3" hidden="1" customWidth="1"/>
    <col min="28" max="28" width="12" style="3" bestFit="1" customWidth="1"/>
    <col min="29" max="16384" width="9.1796875" style="3"/>
  </cols>
  <sheetData>
    <row r="1" spans="1:27" ht="20.5" x14ac:dyDescent="0.45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7" ht="20.5" x14ac:dyDescent="0.45">
      <c r="A2" s="4"/>
      <c r="B2" s="11"/>
      <c r="C2" s="11"/>
      <c r="D2" s="11"/>
      <c r="E2" s="12"/>
      <c r="F2" s="12"/>
      <c r="G2" s="12"/>
    </row>
    <row r="3" spans="1:27" ht="20.5" x14ac:dyDescent="0.45">
      <c r="A3" s="35" t="s">
        <v>12</v>
      </c>
      <c r="B3" s="11" t="s">
        <v>7</v>
      </c>
      <c r="C3" s="1"/>
    </row>
    <row r="4" spans="1:27" ht="21" thickBot="1" x14ac:dyDescent="0.5">
      <c r="A4" s="4"/>
      <c r="B4" s="5"/>
      <c r="C4" s="1"/>
    </row>
    <row r="5" spans="1:27" s="15" customFormat="1" ht="29.5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58" t="s">
        <v>27</v>
      </c>
      <c r="H5" s="14" t="s">
        <v>39</v>
      </c>
      <c r="I5" s="58" t="s">
        <v>40</v>
      </c>
      <c r="J5" s="58" t="s">
        <v>51</v>
      </c>
      <c r="K5" s="58" t="s">
        <v>56</v>
      </c>
      <c r="L5" s="58" t="s">
        <v>64</v>
      </c>
      <c r="M5" s="58" t="s">
        <v>71</v>
      </c>
      <c r="N5" s="58" t="s">
        <v>76</v>
      </c>
      <c r="O5" s="58" t="s">
        <v>82</v>
      </c>
      <c r="P5" s="58" t="s">
        <v>87</v>
      </c>
      <c r="Q5" s="58" t="s">
        <v>94</v>
      </c>
      <c r="R5" s="58" t="s">
        <v>102</v>
      </c>
      <c r="S5" s="58" t="s">
        <v>111</v>
      </c>
      <c r="T5" s="58" t="s">
        <v>118</v>
      </c>
      <c r="U5" s="58" t="s">
        <v>128</v>
      </c>
      <c r="V5" s="58" t="s">
        <v>131</v>
      </c>
      <c r="W5" s="58" t="s">
        <v>137</v>
      </c>
      <c r="X5" s="58" t="s">
        <v>147</v>
      </c>
      <c r="Y5" s="58" t="s">
        <v>153</v>
      </c>
      <c r="Z5" s="58" t="s">
        <v>155</v>
      </c>
      <c r="AA5" s="37" t="s">
        <v>6</v>
      </c>
    </row>
    <row r="6" spans="1:27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1"/>
    </row>
    <row r="7" spans="1:27" s="7" customFormat="1" ht="15" hidden="1" x14ac:dyDescent="0.35">
      <c r="A7" s="20" t="s">
        <v>65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1"/>
    </row>
    <row r="8" spans="1:27" s="7" customFormat="1" ht="15" hidden="1" x14ac:dyDescent="0.35">
      <c r="A8" s="38" t="s">
        <v>66</v>
      </c>
      <c r="B8" s="22" t="s">
        <v>48</v>
      </c>
      <c r="C8" s="50" t="s">
        <v>67</v>
      </c>
      <c r="D8" s="63" t="s">
        <v>68</v>
      </c>
      <c r="E8" s="64" t="s">
        <v>21</v>
      </c>
      <c r="F8" s="20" t="s">
        <v>13</v>
      </c>
      <c r="G8" s="20"/>
      <c r="H8" s="25"/>
      <c r="I8" s="25"/>
      <c r="J8" s="25"/>
      <c r="K8" s="25"/>
      <c r="L8" s="72">
        <v>95000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92">
        <f>SUM(H8:Z8)</f>
        <v>95000</v>
      </c>
    </row>
    <row r="9" spans="1:27" s="7" customFormat="1" ht="15.5" hidden="1" thickBot="1" x14ac:dyDescent="0.4">
      <c r="A9" s="44" t="s">
        <v>79</v>
      </c>
      <c r="B9" s="71" t="s">
        <v>48</v>
      </c>
      <c r="C9" s="65" t="s">
        <v>80</v>
      </c>
      <c r="D9" s="63" t="s">
        <v>81</v>
      </c>
      <c r="E9" s="63" t="s">
        <v>25</v>
      </c>
      <c r="F9" s="22" t="s">
        <v>13</v>
      </c>
      <c r="G9" s="22"/>
      <c r="H9" s="23"/>
      <c r="I9" s="23"/>
      <c r="J9" s="23"/>
      <c r="K9" s="23"/>
      <c r="L9" s="70"/>
      <c r="M9" s="70"/>
      <c r="N9" s="70">
        <v>387403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92">
        <f t="shared" ref="AA9:AA70" si="0">SUM(H9:Z9)</f>
        <v>387403</v>
      </c>
    </row>
    <row r="10" spans="1:27" s="7" customFormat="1" ht="15.5" hidden="1" thickTop="1" x14ac:dyDescent="0.35">
      <c r="A10" s="44"/>
      <c r="B10" s="22"/>
      <c r="C10" s="20"/>
      <c r="D10" s="20"/>
      <c r="E10" s="20"/>
      <c r="F10" s="22"/>
      <c r="G10" s="22"/>
      <c r="H10" s="23"/>
      <c r="I10" s="23"/>
      <c r="J10" s="23"/>
      <c r="K10" s="23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92">
        <f t="shared" si="0"/>
        <v>0</v>
      </c>
    </row>
    <row r="11" spans="1:27" s="15" customFormat="1" ht="14.5" x14ac:dyDescent="0.35">
      <c r="A11" s="44"/>
      <c r="B11" s="22"/>
      <c r="C11" s="39"/>
      <c r="D11" s="39"/>
      <c r="E11" s="39"/>
      <c r="F11" s="22"/>
      <c r="G11" s="22"/>
      <c r="H11" s="23"/>
      <c r="I11" s="23"/>
      <c r="J11" s="23"/>
      <c r="K11" s="23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92">
        <f t="shared" si="0"/>
        <v>0</v>
      </c>
    </row>
    <row r="12" spans="1:27" s="15" customFormat="1" ht="14.5" x14ac:dyDescent="0.35">
      <c r="A12" s="14" t="s">
        <v>8</v>
      </c>
      <c r="B12" s="22"/>
      <c r="C12" s="39"/>
      <c r="D12" s="39"/>
      <c r="E12" s="39"/>
      <c r="F12" s="22"/>
      <c r="G12" s="22"/>
      <c r="H12" s="23"/>
      <c r="I12" s="23"/>
      <c r="J12" s="23"/>
      <c r="K12" s="23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92">
        <f t="shared" si="0"/>
        <v>0</v>
      </c>
    </row>
    <row r="13" spans="1:27" s="15" customFormat="1" ht="14.5" x14ac:dyDescent="0.35">
      <c r="A13" s="20" t="s">
        <v>38</v>
      </c>
      <c r="B13" s="22"/>
      <c r="C13" s="39"/>
      <c r="D13" s="39"/>
      <c r="E13" s="39"/>
      <c r="F13" s="22"/>
      <c r="G13" s="22"/>
      <c r="H13" s="23"/>
      <c r="I13" s="23"/>
      <c r="J13" s="23"/>
      <c r="K13" s="23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92">
        <f t="shared" si="0"/>
        <v>0</v>
      </c>
    </row>
    <row r="14" spans="1:27" s="29" customFormat="1" ht="14.5" hidden="1" x14ac:dyDescent="0.35">
      <c r="A14" s="36"/>
      <c r="B14" s="22"/>
      <c r="C14" s="37"/>
      <c r="D14" s="37"/>
      <c r="E14" s="20"/>
      <c r="F14" s="22"/>
      <c r="G14" s="48"/>
      <c r="H14" s="23"/>
      <c r="I14" s="23"/>
      <c r="J14" s="23"/>
      <c r="K14" s="23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92">
        <f t="shared" si="0"/>
        <v>0</v>
      </c>
    </row>
    <row r="15" spans="1:27" s="29" customFormat="1" ht="14.5" hidden="1" x14ac:dyDescent="0.35">
      <c r="A15" s="36"/>
      <c r="B15" s="22"/>
      <c r="C15" s="37"/>
      <c r="D15" s="37"/>
      <c r="E15" s="20"/>
      <c r="F15" s="22"/>
      <c r="G15" s="48"/>
      <c r="H15" s="23"/>
      <c r="I15" s="23"/>
      <c r="J15" s="23"/>
      <c r="K15" s="23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92">
        <f t="shared" si="0"/>
        <v>0</v>
      </c>
    </row>
    <row r="16" spans="1:27" s="29" customFormat="1" ht="14.5" hidden="1" x14ac:dyDescent="0.35">
      <c r="A16" s="36"/>
      <c r="B16" s="22"/>
      <c r="C16" s="20"/>
      <c r="D16" s="20" t="s">
        <v>23</v>
      </c>
      <c r="E16" s="20" t="s">
        <v>24</v>
      </c>
      <c r="F16" s="22" t="s">
        <v>15</v>
      </c>
      <c r="G16" s="48" t="s">
        <v>28</v>
      </c>
      <c r="H16" s="23"/>
      <c r="I16" s="23"/>
      <c r="J16" s="23"/>
      <c r="K16" s="23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92">
        <f t="shared" si="0"/>
        <v>0</v>
      </c>
    </row>
    <row r="17" spans="1:27" s="29" customFormat="1" ht="14.5" hidden="1" x14ac:dyDescent="0.35">
      <c r="A17" s="36"/>
      <c r="B17" s="22"/>
      <c r="C17" s="20"/>
      <c r="D17" s="20" t="s">
        <v>23</v>
      </c>
      <c r="E17" s="20" t="s">
        <v>24</v>
      </c>
      <c r="F17" s="22" t="s">
        <v>15</v>
      </c>
      <c r="G17" s="48" t="s">
        <v>28</v>
      </c>
      <c r="H17" s="23"/>
      <c r="I17" s="23"/>
      <c r="J17" s="23"/>
      <c r="K17" s="23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92">
        <f t="shared" si="0"/>
        <v>0</v>
      </c>
    </row>
    <row r="18" spans="1:27" s="29" customFormat="1" ht="14.5" hidden="1" x14ac:dyDescent="0.35">
      <c r="A18" s="36" t="s">
        <v>36</v>
      </c>
      <c r="B18" s="22" t="s">
        <v>41</v>
      </c>
      <c r="C18" s="20" t="s">
        <v>37</v>
      </c>
      <c r="D18" s="20" t="s">
        <v>17</v>
      </c>
      <c r="E18" s="20" t="s">
        <v>18</v>
      </c>
      <c r="F18" s="20">
        <v>10.561</v>
      </c>
      <c r="G18" s="22"/>
      <c r="H18" s="70">
        <v>4827.2000000000007</v>
      </c>
      <c r="I18" s="23"/>
      <c r="J18" s="23"/>
      <c r="K18" s="23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92">
        <f t="shared" si="0"/>
        <v>4827.2000000000007</v>
      </c>
    </row>
    <row r="19" spans="1:27" s="29" customFormat="1" ht="14.5" hidden="1" x14ac:dyDescent="0.35">
      <c r="A19" s="74" t="s">
        <v>90</v>
      </c>
      <c r="B19" s="22" t="s">
        <v>48</v>
      </c>
      <c r="C19" s="75" t="s">
        <v>91</v>
      </c>
      <c r="D19" s="75" t="s">
        <v>92</v>
      </c>
      <c r="E19" s="20" t="s">
        <v>93</v>
      </c>
      <c r="F19" s="20" t="s">
        <v>13</v>
      </c>
      <c r="G19" s="22"/>
      <c r="H19" s="70"/>
      <c r="I19" s="23"/>
      <c r="J19" s="23"/>
      <c r="K19" s="23"/>
      <c r="L19" s="70"/>
      <c r="M19" s="70"/>
      <c r="N19" s="70"/>
      <c r="O19" s="70"/>
      <c r="P19" s="70">
        <v>7142.95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92">
        <f t="shared" si="0"/>
        <v>7142.95</v>
      </c>
    </row>
    <row r="20" spans="1:27" s="29" customFormat="1" ht="14.5" hidden="1" x14ac:dyDescent="0.35">
      <c r="A20" s="74" t="s">
        <v>95</v>
      </c>
      <c r="B20" s="22" t="s">
        <v>48</v>
      </c>
      <c r="C20" s="75" t="s">
        <v>96</v>
      </c>
      <c r="D20" s="75" t="s">
        <v>97</v>
      </c>
      <c r="E20" s="20" t="s">
        <v>98</v>
      </c>
      <c r="F20" s="20" t="s">
        <v>13</v>
      </c>
      <c r="G20" s="22"/>
      <c r="H20" s="70"/>
      <c r="I20" s="23"/>
      <c r="J20" s="23"/>
      <c r="K20" s="23"/>
      <c r="L20" s="70"/>
      <c r="M20" s="70"/>
      <c r="N20" s="70"/>
      <c r="O20" s="70"/>
      <c r="P20" s="70"/>
      <c r="Q20" s="70">
        <v>5654.0133402918145</v>
      </c>
      <c r="R20" s="70"/>
      <c r="S20" s="70"/>
      <c r="T20" s="70"/>
      <c r="U20" s="70"/>
      <c r="V20" s="70"/>
      <c r="W20" s="70"/>
      <c r="X20" s="70"/>
      <c r="Y20" s="70"/>
      <c r="Z20" s="70"/>
      <c r="AA20" s="92">
        <f t="shared" si="0"/>
        <v>5654.0133402918145</v>
      </c>
    </row>
    <row r="21" spans="1:27" s="29" customFormat="1" ht="14.5" hidden="1" x14ac:dyDescent="0.35">
      <c r="A21" s="36" t="s">
        <v>99</v>
      </c>
      <c r="B21" s="22" t="s">
        <v>48</v>
      </c>
      <c r="C21" s="76" t="s">
        <v>96</v>
      </c>
      <c r="D21" s="76" t="s">
        <v>97</v>
      </c>
      <c r="E21" s="20" t="s">
        <v>98</v>
      </c>
      <c r="F21" s="20" t="s">
        <v>13</v>
      </c>
      <c r="G21" s="22"/>
      <c r="H21" s="70"/>
      <c r="I21" s="23"/>
      <c r="J21" s="23"/>
      <c r="K21" s="23"/>
      <c r="L21" s="70"/>
      <c r="M21" s="70"/>
      <c r="N21" s="70"/>
      <c r="O21" s="70"/>
      <c r="P21" s="70"/>
      <c r="Q21" s="70">
        <v>5654.0133402918145</v>
      </c>
      <c r="R21" s="70"/>
      <c r="S21" s="70"/>
      <c r="T21" s="70"/>
      <c r="U21" s="70"/>
      <c r="V21" s="70"/>
      <c r="W21" s="70"/>
      <c r="X21" s="70"/>
      <c r="Y21" s="70"/>
      <c r="Z21" s="70"/>
      <c r="AA21" s="92">
        <f t="shared" si="0"/>
        <v>5654.0133402918145</v>
      </c>
    </row>
    <row r="22" spans="1:27" s="29" customFormat="1" ht="14.5" x14ac:dyDescent="0.35">
      <c r="A22" s="36" t="s">
        <v>114</v>
      </c>
      <c r="B22" s="43" t="s">
        <v>48</v>
      </c>
      <c r="C22" s="48" t="s">
        <v>115</v>
      </c>
      <c r="D22" s="48" t="s">
        <v>116</v>
      </c>
      <c r="E22" s="48" t="s">
        <v>117</v>
      </c>
      <c r="F22" s="20"/>
      <c r="G22" s="22"/>
      <c r="H22" s="70"/>
      <c r="I22" s="23"/>
      <c r="J22" s="23"/>
      <c r="K22" s="23"/>
      <c r="L22" s="70"/>
      <c r="M22" s="70"/>
      <c r="N22" s="70"/>
      <c r="O22" s="70"/>
      <c r="P22" s="70"/>
      <c r="Q22" s="70"/>
      <c r="R22" s="70"/>
      <c r="S22" s="70">
        <f>170025-1</f>
        <v>170024</v>
      </c>
      <c r="T22" s="70"/>
      <c r="U22" s="70">
        <v>-45408.55</v>
      </c>
      <c r="V22" s="70"/>
      <c r="W22" s="70"/>
      <c r="X22" s="70"/>
      <c r="Y22" s="70"/>
      <c r="Z22" s="70">
        <v>-22280.28</v>
      </c>
      <c r="AA22" s="92">
        <f t="shared" si="0"/>
        <v>102335.17</v>
      </c>
    </row>
    <row r="23" spans="1:27" s="29" customFormat="1" ht="14.5" x14ac:dyDescent="0.35">
      <c r="A23" s="36" t="s">
        <v>114</v>
      </c>
      <c r="B23" s="22" t="s">
        <v>50</v>
      </c>
      <c r="C23" s="48" t="s">
        <v>115</v>
      </c>
      <c r="D23" s="48" t="s">
        <v>116</v>
      </c>
      <c r="E23" s="48" t="s">
        <v>117</v>
      </c>
      <c r="F23" s="20"/>
      <c r="G23" s="22"/>
      <c r="H23" s="70"/>
      <c r="I23" s="23"/>
      <c r="J23" s="23"/>
      <c r="K23" s="23"/>
      <c r="L23" s="70"/>
      <c r="M23" s="70"/>
      <c r="N23" s="70"/>
      <c r="O23" s="70"/>
      <c r="P23" s="70"/>
      <c r="Q23" s="70"/>
      <c r="R23" s="70"/>
      <c r="S23" s="70">
        <v>1</v>
      </c>
      <c r="T23" s="70"/>
      <c r="U23" s="70"/>
      <c r="V23" s="70"/>
      <c r="W23" s="70"/>
      <c r="X23" s="70"/>
      <c r="Y23" s="70"/>
      <c r="Z23" s="70">
        <v>22280.279999999995</v>
      </c>
      <c r="AA23" s="92">
        <f t="shared" si="0"/>
        <v>22281.279999999995</v>
      </c>
    </row>
    <row r="24" spans="1:27" s="29" customFormat="1" ht="14.5" hidden="1" x14ac:dyDescent="0.35">
      <c r="A24" s="83" t="s">
        <v>119</v>
      </c>
      <c r="B24" s="43" t="s">
        <v>48</v>
      </c>
      <c r="C24" s="77" t="s">
        <v>120</v>
      </c>
      <c r="D24" s="77" t="s">
        <v>121</v>
      </c>
      <c r="E24" s="78" t="s">
        <v>122</v>
      </c>
      <c r="F24" s="20" t="s">
        <v>13</v>
      </c>
      <c r="G24" s="22"/>
      <c r="H24" s="70"/>
      <c r="I24" s="23"/>
      <c r="J24" s="23"/>
      <c r="K24" s="23"/>
      <c r="L24" s="70"/>
      <c r="M24" s="70"/>
      <c r="N24" s="70"/>
      <c r="O24" s="70"/>
      <c r="P24" s="70"/>
      <c r="Q24" s="70"/>
      <c r="R24" s="70"/>
      <c r="S24" s="70"/>
      <c r="T24" s="70">
        <v>4808.41</v>
      </c>
      <c r="U24" s="70"/>
      <c r="V24" s="70"/>
      <c r="W24" s="70"/>
      <c r="X24" s="70"/>
      <c r="Y24" s="70"/>
      <c r="Z24" s="70"/>
      <c r="AA24" s="92">
        <f t="shared" si="0"/>
        <v>4808.41</v>
      </c>
    </row>
    <row r="25" spans="1:27" s="29" customFormat="1" ht="14.5" hidden="1" x14ac:dyDescent="0.35">
      <c r="A25" s="84" t="s">
        <v>123</v>
      </c>
      <c r="B25" s="43" t="s">
        <v>48</v>
      </c>
      <c r="C25" s="77" t="s">
        <v>124</v>
      </c>
      <c r="D25" s="77" t="s">
        <v>125</v>
      </c>
      <c r="E25" s="78" t="s">
        <v>126</v>
      </c>
      <c r="F25" s="20" t="s">
        <v>13</v>
      </c>
      <c r="G25" s="22"/>
      <c r="H25" s="70"/>
      <c r="I25" s="23"/>
      <c r="J25" s="23"/>
      <c r="K25" s="23"/>
      <c r="L25" s="70"/>
      <c r="M25" s="70"/>
      <c r="N25" s="70"/>
      <c r="O25" s="70"/>
      <c r="P25" s="70"/>
      <c r="Q25" s="70"/>
      <c r="R25" s="70"/>
      <c r="S25" s="70"/>
      <c r="T25" s="70">
        <v>3606.31</v>
      </c>
      <c r="U25" s="70"/>
      <c r="V25" s="70"/>
      <c r="W25" s="70"/>
      <c r="X25" s="70"/>
      <c r="Y25" s="70"/>
      <c r="Z25" s="70"/>
      <c r="AA25" s="92">
        <f t="shared" si="0"/>
        <v>3606.31</v>
      </c>
    </row>
    <row r="26" spans="1:27" s="29" customFormat="1" ht="14.5" hidden="1" x14ac:dyDescent="0.35">
      <c r="A26" s="36" t="s">
        <v>133</v>
      </c>
      <c r="B26" s="43" t="s">
        <v>48</v>
      </c>
      <c r="C26" s="85" t="s">
        <v>134</v>
      </c>
      <c r="D26" s="86" t="s">
        <v>135</v>
      </c>
      <c r="E26" s="20" t="s">
        <v>136</v>
      </c>
      <c r="F26" s="20" t="s">
        <v>13</v>
      </c>
      <c r="G26" s="22"/>
      <c r="H26" s="70"/>
      <c r="I26" s="23"/>
      <c r="J26" s="23"/>
      <c r="K26" s="23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>
        <v>3000</v>
      </c>
      <c r="W26" s="70"/>
      <c r="X26" s="70"/>
      <c r="Y26" s="70"/>
      <c r="Z26" s="70"/>
      <c r="AA26" s="92">
        <f t="shared" si="0"/>
        <v>3000</v>
      </c>
    </row>
    <row r="27" spans="1:27" s="29" customFormat="1" ht="14.5" hidden="1" x14ac:dyDescent="0.35">
      <c r="A27" s="36" t="s">
        <v>139</v>
      </c>
      <c r="B27" s="43" t="s">
        <v>48</v>
      </c>
      <c r="C27" s="87" t="s">
        <v>140</v>
      </c>
      <c r="D27" s="87" t="s">
        <v>141</v>
      </c>
      <c r="E27" s="88" t="s">
        <v>142</v>
      </c>
      <c r="F27" s="20" t="s">
        <v>13</v>
      </c>
      <c r="G27" s="22"/>
      <c r="H27" s="70"/>
      <c r="I27" s="23"/>
      <c r="J27" s="23"/>
      <c r="K27" s="23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>
        <v>1380.67</v>
      </c>
      <c r="X27" s="70"/>
      <c r="Y27" s="70"/>
      <c r="Z27" s="70"/>
      <c r="AA27" s="92">
        <f t="shared" si="0"/>
        <v>1380.67</v>
      </c>
    </row>
    <row r="28" spans="1:27" s="29" customFormat="1" ht="14.5" hidden="1" x14ac:dyDescent="0.35">
      <c r="A28" s="74" t="s">
        <v>143</v>
      </c>
      <c r="B28" s="43" t="s">
        <v>48</v>
      </c>
      <c r="C28" s="79" t="s">
        <v>144</v>
      </c>
      <c r="D28" s="80" t="s">
        <v>145</v>
      </c>
      <c r="E28" s="81" t="s">
        <v>146</v>
      </c>
      <c r="F28" s="82" t="s">
        <v>13</v>
      </c>
      <c r="G28" s="22"/>
      <c r="H28" s="70"/>
      <c r="I28" s="23"/>
      <c r="J28" s="23"/>
      <c r="K28" s="23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>
        <v>1926.67</v>
      </c>
      <c r="Y28" s="70"/>
      <c r="Z28" s="70"/>
      <c r="AA28" s="92">
        <f t="shared" si="0"/>
        <v>1926.67</v>
      </c>
    </row>
    <row r="29" spans="1:27" s="15" customFormat="1" ht="14.5" hidden="1" x14ac:dyDescent="0.35">
      <c r="A29" s="89" t="s">
        <v>150</v>
      </c>
      <c r="B29" s="43" t="s">
        <v>151</v>
      </c>
      <c r="C29" s="20" t="s">
        <v>154</v>
      </c>
      <c r="D29" s="20" t="s">
        <v>17</v>
      </c>
      <c r="E29" s="20" t="s">
        <v>18</v>
      </c>
      <c r="F29" s="20">
        <v>10.561</v>
      </c>
      <c r="G29" s="22"/>
      <c r="H29" s="70"/>
      <c r="I29" s="23"/>
      <c r="J29" s="23"/>
      <c r="K29" s="23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>
        <v>1051.1889488100001</v>
      </c>
      <c r="Z29" s="70"/>
      <c r="AA29" s="92">
        <f t="shared" si="0"/>
        <v>1051.1889488100001</v>
      </c>
    </row>
    <row r="30" spans="1:27" s="15" customFormat="1" ht="14.5" hidden="1" x14ac:dyDescent="0.35">
      <c r="A30" s="74" t="s">
        <v>36</v>
      </c>
      <c r="B30" s="43" t="s">
        <v>152</v>
      </c>
      <c r="C30" s="20" t="s">
        <v>154</v>
      </c>
      <c r="D30" s="20" t="s">
        <v>17</v>
      </c>
      <c r="E30" s="20" t="s">
        <v>18</v>
      </c>
      <c r="F30" s="20">
        <v>10.561</v>
      </c>
      <c r="G30" s="22"/>
      <c r="H30" s="23"/>
      <c r="I30" s="23"/>
      <c r="J30" s="23"/>
      <c r="K30" s="23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>
        <v>2102.3810511900001</v>
      </c>
      <c r="Z30" s="70"/>
      <c r="AA30" s="92">
        <f t="shared" si="0"/>
        <v>2102.3810511900001</v>
      </c>
    </row>
    <row r="31" spans="1:27" s="15" customFormat="1" ht="14.5" hidden="1" x14ac:dyDescent="0.35">
      <c r="A31" s="36"/>
      <c r="B31" s="57"/>
      <c r="C31" s="20"/>
      <c r="D31" s="20"/>
      <c r="E31" s="20"/>
      <c r="F31" s="22"/>
      <c r="G31" s="22"/>
      <c r="H31" s="23"/>
      <c r="I31" s="23"/>
      <c r="J31" s="23"/>
      <c r="K31" s="23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92">
        <f t="shared" si="0"/>
        <v>0</v>
      </c>
    </row>
    <row r="32" spans="1:27" s="29" customFormat="1" ht="14.5" hidden="1" x14ac:dyDescent="0.35">
      <c r="A32" s="14" t="s">
        <v>8</v>
      </c>
      <c r="B32" s="16"/>
      <c r="C32" s="19"/>
      <c r="D32" s="19"/>
      <c r="E32" s="16"/>
      <c r="F32" s="16"/>
      <c r="G32" s="16"/>
      <c r="H32" s="23"/>
      <c r="I32" s="23"/>
      <c r="J32" s="23"/>
      <c r="K32" s="23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92">
        <f t="shared" si="0"/>
        <v>0</v>
      </c>
    </row>
    <row r="33" spans="1:28" s="15" customFormat="1" ht="14.5" hidden="1" x14ac:dyDescent="0.35">
      <c r="A33" s="20" t="s">
        <v>26</v>
      </c>
      <c r="B33" s="16"/>
      <c r="C33" s="19"/>
      <c r="D33" s="19"/>
      <c r="E33" s="16"/>
      <c r="F33" s="16"/>
      <c r="G33" s="16"/>
      <c r="H33" s="23"/>
      <c r="I33" s="23"/>
      <c r="J33" s="23"/>
      <c r="K33" s="23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92">
        <f t="shared" si="0"/>
        <v>0</v>
      </c>
    </row>
    <row r="34" spans="1:28" s="29" customFormat="1" ht="14.5" hidden="1" x14ac:dyDescent="0.35">
      <c r="A34" s="40"/>
      <c r="B34" s="22"/>
      <c r="C34" s="54"/>
      <c r="D34" s="48"/>
      <c r="E34" s="48"/>
      <c r="F34" s="20"/>
      <c r="G34" s="66" t="s">
        <v>29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92">
        <f t="shared" si="0"/>
        <v>0</v>
      </c>
    </row>
    <row r="35" spans="1:28" s="29" customFormat="1" ht="14.5" hidden="1" x14ac:dyDescent="0.35">
      <c r="A35" s="40"/>
      <c r="B35" s="22"/>
      <c r="C35" s="54"/>
      <c r="D35" s="48"/>
      <c r="E35" s="48"/>
      <c r="F35" s="20"/>
      <c r="G35" s="66" t="s">
        <v>29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92">
        <f t="shared" si="0"/>
        <v>0</v>
      </c>
    </row>
    <row r="36" spans="1:28" s="15" customFormat="1" ht="14.5" hidden="1" x14ac:dyDescent="0.35">
      <c r="A36" s="40"/>
      <c r="B36" s="22"/>
      <c r="C36" s="20"/>
      <c r="D36" s="20"/>
      <c r="E36" s="20"/>
      <c r="F36" s="20"/>
      <c r="G36" s="20"/>
      <c r="H36" s="23"/>
      <c r="I36" s="23"/>
      <c r="J36" s="23"/>
      <c r="K36" s="23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92">
        <f t="shared" si="0"/>
        <v>0</v>
      </c>
    </row>
    <row r="37" spans="1:28" s="15" customFormat="1" ht="14.5" hidden="1" x14ac:dyDescent="0.35">
      <c r="A37" s="42"/>
      <c r="B37" s="49"/>
      <c r="C37" s="20"/>
      <c r="D37" s="20"/>
      <c r="E37" s="20"/>
      <c r="F37" s="20"/>
      <c r="G37" s="20"/>
      <c r="H37" s="23"/>
      <c r="I37" s="23"/>
      <c r="J37" s="23"/>
      <c r="K37" s="23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92">
        <f t="shared" si="0"/>
        <v>0</v>
      </c>
    </row>
    <row r="38" spans="1:28" s="15" customFormat="1" ht="14.5" hidden="1" x14ac:dyDescent="0.35">
      <c r="A38" s="42"/>
      <c r="B38" s="22"/>
      <c r="C38" s="20"/>
      <c r="D38" s="20"/>
      <c r="E38" s="20"/>
      <c r="F38" s="20"/>
      <c r="G38" s="20"/>
      <c r="H38" s="23"/>
      <c r="I38" s="23"/>
      <c r="J38" s="23"/>
      <c r="K38" s="23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92">
        <f t="shared" si="0"/>
        <v>0</v>
      </c>
    </row>
    <row r="39" spans="1:28" s="15" customFormat="1" ht="14.5" hidden="1" x14ac:dyDescent="0.35">
      <c r="A39" s="42"/>
      <c r="B39" s="22"/>
      <c r="C39" s="20"/>
      <c r="D39" s="20"/>
      <c r="E39" s="20"/>
      <c r="F39" s="20"/>
      <c r="G39" s="20"/>
      <c r="H39" s="23"/>
      <c r="I39" s="23"/>
      <c r="J39" s="23"/>
      <c r="K39" s="23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92">
        <f t="shared" si="0"/>
        <v>0</v>
      </c>
    </row>
    <row r="40" spans="1:28" s="15" customFormat="1" ht="14.5" x14ac:dyDescent="0.35">
      <c r="A40" s="14"/>
      <c r="B40" s="16"/>
      <c r="C40" s="17"/>
      <c r="D40" s="17"/>
      <c r="E40" s="18"/>
      <c r="F40" s="19"/>
      <c r="G40" s="19"/>
      <c r="H40" s="23"/>
      <c r="I40" s="23"/>
      <c r="J40" s="23"/>
      <c r="K40" s="23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92">
        <f t="shared" si="0"/>
        <v>0</v>
      </c>
    </row>
    <row r="41" spans="1:28" s="15" customFormat="1" ht="14.5" x14ac:dyDescent="0.35">
      <c r="A41" s="14" t="s">
        <v>8</v>
      </c>
      <c r="B41" s="16"/>
      <c r="C41" s="17"/>
      <c r="D41" s="17"/>
      <c r="E41" s="18"/>
      <c r="F41" s="19"/>
      <c r="G41" s="19"/>
      <c r="H41" s="23"/>
      <c r="I41" s="23"/>
      <c r="J41" s="23"/>
      <c r="K41" s="23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92">
        <f t="shared" si="0"/>
        <v>0</v>
      </c>
    </row>
    <row r="42" spans="1:28" s="29" customFormat="1" ht="14.5" x14ac:dyDescent="0.35">
      <c r="A42" s="20" t="s">
        <v>19</v>
      </c>
      <c r="B42" s="16"/>
      <c r="C42" s="24"/>
      <c r="D42" s="24"/>
      <c r="E42" s="24"/>
      <c r="F42" s="16"/>
      <c r="G42" s="16"/>
      <c r="H42" s="23"/>
      <c r="I42" s="23"/>
      <c r="J42" s="23"/>
      <c r="K42" s="23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92">
        <f t="shared" si="0"/>
        <v>0</v>
      </c>
    </row>
    <row r="43" spans="1:28" s="29" customFormat="1" ht="14.5" x14ac:dyDescent="0.35">
      <c r="A43" s="59" t="s">
        <v>103</v>
      </c>
      <c r="B43" s="71" t="s">
        <v>48</v>
      </c>
      <c r="C43" s="20" t="s">
        <v>104</v>
      </c>
      <c r="D43" s="20" t="s">
        <v>105</v>
      </c>
      <c r="E43" s="20" t="s">
        <v>106</v>
      </c>
      <c r="F43" s="20">
        <v>17.225000000000001</v>
      </c>
      <c r="G43" s="73" t="s">
        <v>107</v>
      </c>
      <c r="H43" s="23"/>
      <c r="I43" s="23"/>
      <c r="J43" s="23"/>
      <c r="K43" s="23"/>
      <c r="L43" s="70"/>
      <c r="M43" s="70"/>
      <c r="N43" s="70"/>
      <c r="O43" s="70"/>
      <c r="P43" s="70"/>
      <c r="Q43" s="70"/>
      <c r="R43" s="70">
        <f>92250-1</f>
        <v>92249</v>
      </c>
      <c r="S43" s="70"/>
      <c r="T43" s="70"/>
      <c r="U43" s="70"/>
      <c r="V43" s="70"/>
      <c r="W43" s="70"/>
      <c r="X43" s="70"/>
      <c r="Y43" s="70"/>
      <c r="Z43" s="70">
        <v>-89729.3</v>
      </c>
      <c r="AA43" s="92">
        <f t="shared" si="0"/>
        <v>2519.6999999999971</v>
      </c>
    </row>
    <row r="44" spans="1:28" s="29" customFormat="1" ht="14.5" x14ac:dyDescent="0.35">
      <c r="A44" s="59" t="s">
        <v>103</v>
      </c>
      <c r="B44" s="22" t="s">
        <v>108</v>
      </c>
      <c r="C44" s="20" t="s">
        <v>104</v>
      </c>
      <c r="D44" s="20" t="s">
        <v>105</v>
      </c>
      <c r="E44" s="20" t="s">
        <v>106</v>
      </c>
      <c r="F44" s="20">
        <v>17.225000000000001</v>
      </c>
      <c r="G44" s="73" t="s">
        <v>107</v>
      </c>
      <c r="H44" s="23"/>
      <c r="I44" s="23"/>
      <c r="J44" s="23"/>
      <c r="K44" s="23"/>
      <c r="L44" s="70"/>
      <c r="M44" s="70"/>
      <c r="N44" s="70"/>
      <c r="O44" s="70"/>
      <c r="P44" s="70"/>
      <c r="Q44" s="70"/>
      <c r="R44" s="70">
        <v>1</v>
      </c>
      <c r="S44" s="70"/>
      <c r="T44" s="70"/>
      <c r="U44" s="70"/>
      <c r="V44" s="70"/>
      <c r="W44" s="70"/>
      <c r="X44" s="70"/>
      <c r="Y44" s="70"/>
      <c r="Z44" s="70">
        <v>89729.3</v>
      </c>
      <c r="AA44" s="92">
        <f t="shared" si="0"/>
        <v>89730.3</v>
      </c>
    </row>
    <row r="45" spans="1:28" s="29" customFormat="1" ht="14.5" x14ac:dyDescent="0.35">
      <c r="A45" s="59"/>
      <c r="B45" s="57"/>
      <c r="C45" s="20"/>
      <c r="D45" s="20"/>
      <c r="E45" s="20"/>
      <c r="F45" s="20"/>
      <c r="G45" s="20"/>
      <c r="H45" s="23"/>
      <c r="I45" s="23"/>
      <c r="J45" s="23"/>
      <c r="K45" s="23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92">
        <f t="shared" si="0"/>
        <v>0</v>
      </c>
    </row>
    <row r="46" spans="1:28" s="29" customFormat="1" ht="14.5" hidden="1" x14ac:dyDescent="0.35">
      <c r="A46" s="59"/>
      <c r="B46" s="60"/>
      <c r="C46" s="20"/>
      <c r="D46" s="20"/>
      <c r="E46" s="20"/>
      <c r="F46" s="20"/>
      <c r="G46" s="20"/>
      <c r="H46" s="23"/>
      <c r="I46" s="23"/>
      <c r="J46" s="23"/>
      <c r="K46" s="23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92">
        <f t="shared" si="0"/>
        <v>0</v>
      </c>
    </row>
    <row r="47" spans="1:28" s="15" customFormat="1" ht="14.5" hidden="1" x14ac:dyDescent="0.35">
      <c r="A47" s="42"/>
      <c r="B47" s="22"/>
      <c r="C47" s="20"/>
      <c r="D47" s="20"/>
      <c r="E47" s="20"/>
      <c r="F47" s="20"/>
      <c r="G47" s="20"/>
      <c r="H47" s="25"/>
      <c r="I47" s="25"/>
      <c r="J47" s="25"/>
      <c r="K47" s="25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92">
        <f t="shared" si="0"/>
        <v>0</v>
      </c>
      <c r="AB47" s="93"/>
    </row>
    <row r="48" spans="1:28" s="15" customFormat="1" ht="14.5" hidden="1" x14ac:dyDescent="0.35">
      <c r="A48" s="14" t="s">
        <v>8</v>
      </c>
      <c r="B48" s="16"/>
      <c r="C48" s="17"/>
      <c r="D48" s="17"/>
      <c r="E48" s="18"/>
      <c r="F48" s="19"/>
      <c r="G48" s="19"/>
      <c r="H48" s="23"/>
      <c r="I48" s="23"/>
      <c r="J48" s="23"/>
      <c r="K48" s="23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92">
        <f t="shared" si="0"/>
        <v>0</v>
      </c>
    </row>
    <row r="49" spans="1:28" s="15" customFormat="1" ht="14.5" hidden="1" x14ac:dyDescent="0.35">
      <c r="A49" s="20" t="s">
        <v>63</v>
      </c>
      <c r="B49" s="16"/>
      <c r="C49" s="17"/>
      <c r="D49" s="17"/>
      <c r="E49" s="18"/>
      <c r="F49" s="19"/>
      <c r="G49" s="19"/>
      <c r="H49" s="23"/>
      <c r="I49" s="23"/>
      <c r="J49" s="23"/>
      <c r="K49" s="23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92">
        <f t="shared" si="0"/>
        <v>0</v>
      </c>
    </row>
    <row r="50" spans="1:28" s="29" customFormat="1" ht="14.5" hidden="1" x14ac:dyDescent="0.35">
      <c r="A50" s="46" t="s">
        <v>16</v>
      </c>
      <c r="B50" s="22" t="s">
        <v>59</v>
      </c>
      <c r="C50" s="20" t="s">
        <v>60</v>
      </c>
      <c r="D50" s="20" t="s">
        <v>61</v>
      </c>
      <c r="E50" s="41" t="s">
        <v>62</v>
      </c>
      <c r="F50" s="37">
        <v>17.800999999999998</v>
      </c>
      <c r="G50" s="66" t="s">
        <v>30</v>
      </c>
      <c r="H50" s="25"/>
      <c r="I50" s="25"/>
      <c r="J50" s="25"/>
      <c r="K50" s="72">
        <v>28756</v>
      </c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92">
        <f t="shared" si="0"/>
        <v>28756</v>
      </c>
    </row>
    <row r="51" spans="1:28" s="29" customFormat="1" ht="14.5" hidden="1" x14ac:dyDescent="0.35">
      <c r="A51" s="42"/>
      <c r="B51" s="22"/>
      <c r="C51" s="54"/>
      <c r="D51" s="39"/>
      <c r="E51" s="54"/>
      <c r="F51" s="20"/>
      <c r="G51" s="20"/>
      <c r="H51" s="25"/>
      <c r="I51" s="25"/>
      <c r="J51" s="25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92">
        <f t="shared" si="0"/>
        <v>0</v>
      </c>
    </row>
    <row r="52" spans="1:28" s="29" customFormat="1" ht="14.5" hidden="1" x14ac:dyDescent="0.35">
      <c r="A52" s="46"/>
      <c r="B52" s="22"/>
      <c r="C52" s="39"/>
      <c r="D52" s="39"/>
      <c r="E52" s="41"/>
      <c r="F52" s="37"/>
      <c r="G52" s="37"/>
      <c r="H52" s="25"/>
      <c r="I52" s="25"/>
      <c r="J52" s="25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92">
        <f t="shared" si="0"/>
        <v>0</v>
      </c>
    </row>
    <row r="53" spans="1:28" s="29" customFormat="1" ht="14.5" hidden="1" x14ac:dyDescent="0.35">
      <c r="A53" s="46"/>
      <c r="B53" s="22"/>
      <c r="C53" s="39"/>
      <c r="D53" s="39"/>
      <c r="E53" s="41"/>
      <c r="F53" s="37"/>
      <c r="G53" s="37"/>
      <c r="H53" s="25"/>
      <c r="I53" s="25"/>
      <c r="J53" s="25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92">
        <f t="shared" si="0"/>
        <v>0</v>
      </c>
      <c r="AB53" s="47"/>
    </row>
    <row r="54" spans="1:28" s="29" customFormat="1" ht="14.5" hidden="1" x14ac:dyDescent="0.35">
      <c r="A54" s="40"/>
      <c r="B54" s="22"/>
      <c r="C54" s="45"/>
      <c r="D54" s="45"/>
      <c r="E54" s="45"/>
      <c r="F54" s="22"/>
      <c r="G54" s="22"/>
      <c r="H54" s="25"/>
      <c r="I54" s="25"/>
      <c r="J54" s="25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92">
        <f t="shared" si="0"/>
        <v>0</v>
      </c>
    </row>
    <row r="55" spans="1:28" s="29" customFormat="1" ht="14.5" hidden="1" x14ac:dyDescent="0.35">
      <c r="A55" s="42"/>
      <c r="B55" s="22"/>
      <c r="C55" s="20"/>
      <c r="D55" s="20"/>
      <c r="E55" s="20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92">
        <f t="shared" si="0"/>
        <v>0</v>
      </c>
    </row>
    <row r="56" spans="1:28" s="29" customFormat="1" ht="14.5" hidden="1" x14ac:dyDescent="0.35">
      <c r="A56" s="42"/>
      <c r="B56" s="22"/>
      <c r="C56" s="20"/>
      <c r="D56" s="20"/>
      <c r="E56" s="20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92">
        <f t="shared" si="0"/>
        <v>0</v>
      </c>
    </row>
    <row r="57" spans="1:28" s="29" customFormat="1" ht="14.5" x14ac:dyDescent="0.35">
      <c r="A57" s="14" t="s">
        <v>8</v>
      </c>
      <c r="B57" s="22"/>
      <c r="C57" s="20"/>
      <c r="D57" s="20"/>
      <c r="E57" s="20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92">
        <f t="shared" si="0"/>
        <v>0</v>
      </c>
    </row>
    <row r="58" spans="1:28" s="29" customFormat="1" ht="14.5" x14ac:dyDescent="0.35">
      <c r="A58" s="20" t="s">
        <v>44</v>
      </c>
      <c r="B58" s="22"/>
      <c r="C58" s="20"/>
      <c r="D58" s="20"/>
      <c r="E58" s="20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92">
        <f t="shared" si="0"/>
        <v>0</v>
      </c>
    </row>
    <row r="59" spans="1:28" s="29" customFormat="1" ht="14.5" x14ac:dyDescent="0.35">
      <c r="A59" s="61" t="s">
        <v>47</v>
      </c>
      <c r="B59" s="71" t="s">
        <v>48</v>
      </c>
      <c r="C59" s="66" t="s">
        <v>49</v>
      </c>
      <c r="D59" s="19" t="s">
        <v>14</v>
      </c>
      <c r="E59" s="19">
        <v>6501</v>
      </c>
      <c r="F59" s="22">
        <v>17.259</v>
      </c>
      <c r="G59" s="67" t="s">
        <v>31</v>
      </c>
      <c r="H59" s="51"/>
      <c r="I59" s="51">
        <f>945085-1</f>
        <v>945084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>
        <v>-524541.66</v>
      </c>
      <c r="AA59" s="92">
        <f t="shared" si="0"/>
        <v>420542.33999999997</v>
      </c>
    </row>
    <row r="60" spans="1:28" s="29" customFormat="1" ht="14.5" x14ac:dyDescent="0.35">
      <c r="A60" s="61" t="s">
        <v>47</v>
      </c>
      <c r="B60" s="22" t="s">
        <v>50</v>
      </c>
      <c r="C60" s="66" t="s">
        <v>49</v>
      </c>
      <c r="D60" s="19" t="s">
        <v>14</v>
      </c>
      <c r="E60" s="19">
        <v>6501</v>
      </c>
      <c r="F60" s="22">
        <v>17.259</v>
      </c>
      <c r="G60" s="67" t="s">
        <v>31</v>
      </c>
      <c r="H60" s="51"/>
      <c r="I60" s="51">
        <v>1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>
        <v>524541.65999999992</v>
      </c>
      <c r="AA60" s="92">
        <f t="shared" si="0"/>
        <v>524542.65999999992</v>
      </c>
    </row>
    <row r="61" spans="1:28" s="29" customFormat="1" ht="14.5" hidden="1" x14ac:dyDescent="0.35">
      <c r="A61" s="36" t="s">
        <v>74</v>
      </c>
      <c r="B61" s="71" t="s">
        <v>48</v>
      </c>
      <c r="C61" s="20" t="s">
        <v>75</v>
      </c>
      <c r="D61" s="20" t="s">
        <v>22</v>
      </c>
      <c r="E61" s="20">
        <v>6502</v>
      </c>
      <c r="F61" s="20">
        <v>17.257999999999999</v>
      </c>
      <c r="G61" s="67" t="s">
        <v>31</v>
      </c>
      <c r="H61" s="51"/>
      <c r="I61" s="51"/>
      <c r="J61" s="51"/>
      <c r="K61" s="51"/>
      <c r="L61" s="51"/>
      <c r="M61" s="51">
        <f>171905-1</f>
        <v>171904</v>
      </c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92">
        <f t="shared" si="0"/>
        <v>171904</v>
      </c>
    </row>
    <row r="62" spans="1:28" s="29" customFormat="1" ht="14.5" hidden="1" x14ac:dyDescent="0.35">
      <c r="A62" s="36" t="s">
        <v>74</v>
      </c>
      <c r="B62" s="22" t="s">
        <v>50</v>
      </c>
      <c r="C62" s="20" t="s">
        <v>75</v>
      </c>
      <c r="D62" s="20" t="s">
        <v>22</v>
      </c>
      <c r="E62" s="20">
        <v>6502</v>
      </c>
      <c r="F62" s="20">
        <v>17.257999999999999</v>
      </c>
      <c r="G62" s="67" t="s">
        <v>31</v>
      </c>
      <c r="H62" s="51"/>
      <c r="I62" s="51"/>
      <c r="J62" s="51"/>
      <c r="K62" s="51"/>
      <c r="L62" s="51"/>
      <c r="M62" s="51">
        <v>1</v>
      </c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92">
        <f t="shared" si="0"/>
        <v>1</v>
      </c>
    </row>
    <row r="63" spans="1:28" s="29" customFormat="1" ht="14.5" hidden="1" x14ac:dyDescent="0.35">
      <c r="A63" s="40" t="s">
        <v>52</v>
      </c>
      <c r="B63" s="71" t="s">
        <v>48</v>
      </c>
      <c r="C63" s="94" t="s">
        <v>53</v>
      </c>
      <c r="D63" s="20" t="s">
        <v>20</v>
      </c>
      <c r="E63" s="20">
        <v>6503</v>
      </c>
      <c r="F63" s="20">
        <v>17.277999999999999</v>
      </c>
      <c r="G63" s="67" t="s">
        <v>31</v>
      </c>
      <c r="H63" s="51"/>
      <c r="I63" s="51"/>
      <c r="J63" s="51">
        <f>156835-1</f>
        <v>156834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92">
        <f t="shared" si="0"/>
        <v>156834</v>
      </c>
    </row>
    <row r="64" spans="1:28" s="29" customFormat="1" ht="14.5" hidden="1" x14ac:dyDescent="0.35">
      <c r="A64" s="40" t="s">
        <v>52</v>
      </c>
      <c r="B64" s="22" t="s">
        <v>50</v>
      </c>
      <c r="C64" s="94" t="s">
        <v>53</v>
      </c>
      <c r="D64" s="20" t="s">
        <v>20</v>
      </c>
      <c r="E64" s="20">
        <v>6503</v>
      </c>
      <c r="F64" s="20">
        <v>17.277999999999999</v>
      </c>
      <c r="G64" s="67" t="s">
        <v>31</v>
      </c>
      <c r="H64" s="51"/>
      <c r="I64" s="51"/>
      <c r="J64" s="51">
        <v>1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92">
        <f t="shared" si="0"/>
        <v>1</v>
      </c>
    </row>
    <row r="65" spans="1:27" s="29" customFormat="1" ht="14.5" x14ac:dyDescent="0.35">
      <c r="A65" s="36" t="s">
        <v>74</v>
      </c>
      <c r="B65" s="43" t="s">
        <v>48</v>
      </c>
      <c r="C65" s="20" t="s">
        <v>83</v>
      </c>
      <c r="D65" s="20" t="s">
        <v>22</v>
      </c>
      <c r="E65" s="20">
        <v>6502</v>
      </c>
      <c r="F65" s="20">
        <v>17.257999999999999</v>
      </c>
      <c r="G65" s="73" t="s">
        <v>31</v>
      </c>
      <c r="H65" s="51"/>
      <c r="I65" s="51"/>
      <c r="J65" s="51"/>
      <c r="K65" s="51"/>
      <c r="L65" s="51"/>
      <c r="M65" s="51"/>
      <c r="N65" s="51"/>
      <c r="O65" s="51">
        <f>702152-1</f>
        <v>702151</v>
      </c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>
        <v>-665887.94999999995</v>
      </c>
      <c r="AA65" s="92">
        <f t="shared" si="0"/>
        <v>36263.050000000047</v>
      </c>
    </row>
    <row r="66" spans="1:27" s="29" customFormat="1" ht="14.5" x14ac:dyDescent="0.35">
      <c r="A66" s="36" t="s">
        <v>74</v>
      </c>
      <c r="B66" s="22" t="s">
        <v>50</v>
      </c>
      <c r="C66" s="20" t="s">
        <v>83</v>
      </c>
      <c r="D66" s="20" t="s">
        <v>22</v>
      </c>
      <c r="E66" s="20">
        <v>6502</v>
      </c>
      <c r="F66" s="20">
        <v>17.257999999999999</v>
      </c>
      <c r="G66" s="73" t="s">
        <v>31</v>
      </c>
      <c r="H66" s="51"/>
      <c r="I66" s="51"/>
      <c r="J66" s="51"/>
      <c r="K66" s="51"/>
      <c r="L66" s="51"/>
      <c r="M66" s="51"/>
      <c r="N66" s="51"/>
      <c r="O66" s="51">
        <v>1</v>
      </c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>
        <v>665887.94999999995</v>
      </c>
      <c r="AA66" s="92">
        <f t="shared" si="0"/>
        <v>665888.94999999995</v>
      </c>
    </row>
    <row r="67" spans="1:27" s="29" customFormat="1" ht="14.5" x14ac:dyDescent="0.35">
      <c r="A67" s="40" t="s">
        <v>52</v>
      </c>
      <c r="B67" s="43" t="s">
        <v>48</v>
      </c>
      <c r="C67" s="66" t="s">
        <v>84</v>
      </c>
      <c r="D67" s="20" t="s">
        <v>20</v>
      </c>
      <c r="E67" s="20">
        <v>6503</v>
      </c>
      <c r="F67" s="20">
        <v>17.277999999999999</v>
      </c>
      <c r="G67" s="73" t="s">
        <v>31</v>
      </c>
      <c r="H67" s="51"/>
      <c r="I67" s="51"/>
      <c r="J67" s="51"/>
      <c r="K67" s="51"/>
      <c r="L67" s="51"/>
      <c r="M67" s="51"/>
      <c r="N67" s="51"/>
      <c r="O67" s="51">
        <f>570412-1</f>
        <v>570411</v>
      </c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>
        <v>-317413.15000000002</v>
      </c>
      <c r="AA67" s="92">
        <f t="shared" si="0"/>
        <v>252997.84999999998</v>
      </c>
    </row>
    <row r="68" spans="1:27" s="29" customFormat="1" ht="14.5" x14ac:dyDescent="0.35">
      <c r="A68" s="40" t="s">
        <v>52</v>
      </c>
      <c r="B68" s="22" t="s">
        <v>50</v>
      </c>
      <c r="C68" s="66" t="s">
        <v>84</v>
      </c>
      <c r="D68" s="20" t="s">
        <v>20</v>
      </c>
      <c r="E68" s="20">
        <v>6503</v>
      </c>
      <c r="F68" s="20">
        <v>17.277999999999999</v>
      </c>
      <c r="G68" s="73" t="s">
        <v>31</v>
      </c>
      <c r="H68" s="51"/>
      <c r="I68" s="51"/>
      <c r="J68" s="51"/>
      <c r="K68" s="51"/>
      <c r="L68" s="51"/>
      <c r="M68" s="51"/>
      <c r="N68" s="51"/>
      <c r="O68" s="51">
        <v>1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>
        <v>317413.15000000002</v>
      </c>
      <c r="AA68" s="92">
        <f t="shared" si="0"/>
        <v>317414.15000000002</v>
      </c>
    </row>
    <row r="69" spans="1:27" s="8" customFormat="1" ht="15" x14ac:dyDescent="0.35">
      <c r="A69" s="40"/>
      <c r="B69" s="22"/>
      <c r="C69" s="50"/>
      <c r="D69" s="20"/>
      <c r="E69" s="22"/>
      <c r="F69" s="20"/>
      <c r="G69" s="20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92">
        <f t="shared" si="0"/>
        <v>0</v>
      </c>
    </row>
    <row r="70" spans="1:27" s="7" customFormat="1" ht="15" x14ac:dyDescent="0.35">
      <c r="A70" s="9"/>
      <c r="B70" s="26"/>
      <c r="C70" s="26"/>
      <c r="D70" s="19"/>
      <c r="E70" s="19"/>
      <c r="F70" s="19"/>
      <c r="G70" s="19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92">
        <f t="shared" si="0"/>
        <v>0</v>
      </c>
    </row>
    <row r="71" spans="1:27" s="7" customFormat="1" ht="18" x14ac:dyDescent="0.4">
      <c r="A71" s="10" t="s">
        <v>0</v>
      </c>
      <c r="B71" s="27"/>
      <c r="C71" s="28"/>
      <c r="D71" s="28"/>
      <c r="E71" s="28"/>
      <c r="F71" s="28"/>
      <c r="G71" s="28"/>
      <c r="H71" s="53">
        <f>SUM(H18:H70)</f>
        <v>4827.2000000000007</v>
      </c>
      <c r="I71" s="53">
        <f>SUM(I18:I70)</f>
        <v>945085</v>
      </c>
      <c r="J71" s="53">
        <f>SUM(J63:J69)</f>
        <v>156835</v>
      </c>
      <c r="K71" s="53">
        <f>SUM(K49:K53)</f>
        <v>28756</v>
      </c>
      <c r="L71" s="53">
        <f>SUM(L7:L10)</f>
        <v>95000</v>
      </c>
      <c r="M71" s="53">
        <f>SUM(M61:M70)</f>
        <v>171905</v>
      </c>
      <c r="N71" s="53">
        <f>SUM(N7:N10)</f>
        <v>387403</v>
      </c>
      <c r="O71" s="53">
        <f>SUM(O57:O69)</f>
        <v>1272564</v>
      </c>
      <c r="P71" s="53">
        <f>SUM(P12:P30)</f>
        <v>7142.95</v>
      </c>
      <c r="Q71" s="53">
        <f>SUM(Q13:Q30)-0.01</f>
        <v>11308.016680583629</v>
      </c>
      <c r="R71" s="53">
        <f>SUM(R42:R45)</f>
        <v>92250</v>
      </c>
      <c r="S71" s="53">
        <f>SUM(S22:S29)</f>
        <v>170025</v>
      </c>
      <c r="T71" s="53">
        <f>SUM(T13:T30)</f>
        <v>8414.7199999999993</v>
      </c>
      <c r="U71" s="53">
        <f>SUM(U22:U29)</f>
        <v>-45408.55</v>
      </c>
      <c r="V71" s="53">
        <f>SUM(V13:V30)</f>
        <v>3000</v>
      </c>
      <c r="W71" s="53">
        <f>SUM(W13:W30)</f>
        <v>1380.67</v>
      </c>
      <c r="X71" s="53">
        <f>SUM(X13:X30)</f>
        <v>1926.67</v>
      </c>
      <c r="Y71" s="53">
        <f>SUM(Y29:Y30)</f>
        <v>3153.57</v>
      </c>
      <c r="Z71" s="53">
        <f>SUM(Z8:Z70)</f>
        <v>0</v>
      </c>
      <c r="AA71" s="62"/>
    </row>
    <row r="72" spans="1:27" s="7" customFormat="1" ht="18" x14ac:dyDescent="0.4">
      <c r="A72" s="30"/>
      <c r="B72" s="31"/>
      <c r="C72" s="32"/>
      <c r="D72" s="32"/>
      <c r="E72" s="32"/>
      <c r="F72" s="32"/>
      <c r="G72" s="32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4"/>
    </row>
    <row r="73" spans="1:27" ht="15" x14ac:dyDescent="0.35">
      <c r="A73" s="29" t="s">
        <v>9</v>
      </c>
      <c r="B73" s="7"/>
    </row>
    <row r="74" spans="1:27" ht="15" hidden="1" customHeight="1" x14ac:dyDescent="0.35">
      <c r="A74" s="29" t="s">
        <v>42</v>
      </c>
    </row>
    <row r="75" spans="1:27" ht="14.5" hidden="1" x14ac:dyDescent="0.35">
      <c r="A75" s="56" t="s">
        <v>43</v>
      </c>
    </row>
    <row r="76" spans="1:27" ht="14.5" hidden="1" x14ac:dyDescent="0.35">
      <c r="A76" s="29" t="s">
        <v>45</v>
      </c>
    </row>
    <row r="77" spans="1:27" ht="14.5" hidden="1" x14ac:dyDescent="0.35">
      <c r="A77" s="56" t="s">
        <v>46</v>
      </c>
    </row>
    <row r="78" spans="1:27" ht="14.5" hidden="1" x14ac:dyDescent="0.35">
      <c r="A78" s="29" t="s">
        <v>54</v>
      </c>
    </row>
    <row r="79" spans="1:27" ht="14.5" hidden="1" x14ac:dyDescent="0.35">
      <c r="A79" s="56" t="s">
        <v>55</v>
      </c>
    </row>
    <row r="80" spans="1:27" ht="14.5" hidden="1" x14ac:dyDescent="0.35">
      <c r="A80" s="29" t="s">
        <v>58</v>
      </c>
    </row>
    <row r="81" spans="1:1" ht="14.5" hidden="1" x14ac:dyDescent="0.35">
      <c r="A81" s="56" t="s">
        <v>57</v>
      </c>
    </row>
    <row r="82" spans="1:1" ht="14.5" hidden="1" x14ac:dyDescent="0.35">
      <c r="A82" s="29" t="s">
        <v>70</v>
      </c>
    </row>
    <row r="83" spans="1:1" ht="14.5" hidden="1" x14ac:dyDescent="0.35">
      <c r="A83" s="29" t="s">
        <v>69</v>
      </c>
    </row>
    <row r="84" spans="1:1" ht="14.5" hidden="1" x14ac:dyDescent="0.35">
      <c r="A84" s="29" t="s">
        <v>73</v>
      </c>
    </row>
    <row r="85" spans="1:1" ht="14.5" hidden="1" x14ac:dyDescent="0.35">
      <c r="A85" s="56" t="s">
        <v>72</v>
      </c>
    </row>
    <row r="86" spans="1:1" ht="14.5" hidden="1" x14ac:dyDescent="0.35">
      <c r="A86" s="29" t="s">
        <v>78</v>
      </c>
    </row>
    <row r="87" spans="1:1" ht="14.5" hidden="1" x14ac:dyDescent="0.35">
      <c r="A87" s="56" t="s">
        <v>77</v>
      </c>
    </row>
    <row r="88" spans="1:1" ht="14.5" hidden="1" x14ac:dyDescent="0.35">
      <c r="A88" s="29" t="s">
        <v>86</v>
      </c>
    </row>
    <row r="89" spans="1:1" ht="14.5" hidden="1" x14ac:dyDescent="0.35">
      <c r="A89" s="56" t="s">
        <v>85</v>
      </c>
    </row>
    <row r="90" spans="1:1" ht="14.5" hidden="1" x14ac:dyDescent="0.35">
      <c r="A90" s="29" t="s">
        <v>89</v>
      </c>
    </row>
    <row r="91" spans="1:1" ht="14.5" hidden="1" x14ac:dyDescent="0.35">
      <c r="A91" s="56" t="s">
        <v>88</v>
      </c>
    </row>
    <row r="92" spans="1:1" ht="14.5" hidden="1" x14ac:dyDescent="0.35">
      <c r="A92" s="29" t="s">
        <v>101</v>
      </c>
    </row>
    <row r="93" spans="1:1" ht="14.5" hidden="1" x14ac:dyDescent="0.35">
      <c r="A93" s="56" t="s">
        <v>100</v>
      </c>
    </row>
    <row r="94" spans="1:1" ht="14.5" hidden="1" x14ac:dyDescent="0.35">
      <c r="A94" s="29" t="s">
        <v>110</v>
      </c>
    </row>
    <row r="95" spans="1:1" ht="14.5" hidden="1" x14ac:dyDescent="0.35">
      <c r="A95" s="56" t="s">
        <v>109</v>
      </c>
    </row>
    <row r="96" spans="1:1" ht="14.5" hidden="1" x14ac:dyDescent="0.35">
      <c r="A96" s="29" t="s">
        <v>113</v>
      </c>
    </row>
    <row r="97" spans="1:1" ht="14.5" hidden="1" x14ac:dyDescent="0.35">
      <c r="A97" s="56" t="s">
        <v>112</v>
      </c>
    </row>
    <row r="98" spans="1:1" ht="14.5" hidden="1" x14ac:dyDescent="0.35">
      <c r="A98" s="29" t="s">
        <v>127</v>
      </c>
    </row>
    <row r="99" spans="1:1" ht="14.5" hidden="1" x14ac:dyDescent="0.35">
      <c r="A99" s="56" t="s">
        <v>88</v>
      </c>
    </row>
    <row r="100" spans="1:1" ht="14.5" hidden="1" x14ac:dyDescent="0.35">
      <c r="A100" s="29" t="s">
        <v>129</v>
      </c>
    </row>
    <row r="101" spans="1:1" ht="14.5" hidden="1" x14ac:dyDescent="0.35">
      <c r="A101" s="56" t="s">
        <v>130</v>
      </c>
    </row>
    <row r="102" spans="1:1" ht="14.5" hidden="1" x14ac:dyDescent="0.35">
      <c r="A102" s="29" t="s">
        <v>132</v>
      </c>
    </row>
    <row r="103" spans="1:1" ht="14.5" hidden="1" x14ac:dyDescent="0.35">
      <c r="A103" s="56" t="s">
        <v>88</v>
      </c>
    </row>
    <row r="104" spans="1:1" ht="14.5" hidden="1" x14ac:dyDescent="0.35">
      <c r="A104" s="29" t="s">
        <v>138</v>
      </c>
    </row>
    <row r="105" spans="1:1" ht="14.5" hidden="1" x14ac:dyDescent="0.35">
      <c r="A105" s="56" t="s">
        <v>88</v>
      </c>
    </row>
    <row r="106" spans="1:1" ht="14.5" hidden="1" x14ac:dyDescent="0.35">
      <c r="A106" s="29" t="s">
        <v>148</v>
      </c>
    </row>
    <row r="107" spans="1:1" ht="14.5" hidden="1" x14ac:dyDescent="0.35">
      <c r="A107" s="56" t="s">
        <v>88</v>
      </c>
    </row>
    <row r="108" spans="1:1" ht="14.5" hidden="1" x14ac:dyDescent="0.35">
      <c r="A108" s="29" t="s">
        <v>149</v>
      </c>
    </row>
    <row r="109" spans="1:1" ht="14.5" hidden="1" x14ac:dyDescent="0.35">
      <c r="A109" s="56" t="s">
        <v>43</v>
      </c>
    </row>
    <row r="110" spans="1:1" ht="14.5" x14ac:dyDescent="0.35">
      <c r="A110" s="29" t="s">
        <v>156</v>
      </c>
    </row>
    <row r="111" spans="1:1" ht="14.5" x14ac:dyDescent="0.35">
      <c r="A111" s="56" t="s">
        <v>157</v>
      </c>
    </row>
    <row r="114" spans="1:1" ht="14.5" x14ac:dyDescent="0.35">
      <c r="A114" s="15" t="s">
        <v>32</v>
      </c>
    </row>
    <row r="115" spans="1:1" ht="14.5" x14ac:dyDescent="0.35">
      <c r="A115" s="69" t="s">
        <v>35</v>
      </c>
    </row>
    <row r="116" spans="1:1" ht="14.5" x14ac:dyDescent="0.35">
      <c r="A116" s="15" t="s">
        <v>33</v>
      </c>
    </row>
    <row r="117" spans="1:1" ht="14.5" x14ac:dyDescent="0.35">
      <c r="A117" s="69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2024-06-28T14:23:06Z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