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57B58E0-7D6B-47CB-BA26-A5505131E1ED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CENTRAL" sheetId="2" r:id="rId1"/>
  </sheets>
  <definedNames>
    <definedName name="_xlnm.Print_Area" localSheetId="0">CENTRAL!$A$1:$H$59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1" i="2" l="1"/>
  <c r="S52" i="2"/>
  <c r="S53" i="2"/>
  <c r="S50" i="2"/>
  <c r="R57" i="2"/>
  <c r="R52" i="2"/>
  <c r="R50" i="2"/>
  <c r="Q16" i="2"/>
  <c r="S16" i="2" s="1"/>
  <c r="Q14" i="2"/>
  <c r="S14" i="2" s="1"/>
  <c r="S15" i="2"/>
  <c r="S17" i="2"/>
  <c r="S9" i="2"/>
  <c r="P57" i="2"/>
  <c r="S47" i="2"/>
  <c r="O46" i="2"/>
  <c r="S46" i="2" s="1"/>
  <c r="S8" i="2"/>
  <c r="N57" i="2"/>
  <c r="S23" i="2"/>
  <c r="M57" i="2"/>
  <c r="S22" i="2"/>
  <c r="L57" i="2"/>
  <c r="Q57" i="2" l="1"/>
  <c r="O57" i="2"/>
  <c r="S38" i="2"/>
  <c r="K37" i="2"/>
  <c r="S37" i="2" s="1"/>
  <c r="J48" i="2"/>
  <c r="J57" i="2" s="1"/>
  <c r="S49" i="2"/>
  <c r="S45" i="2"/>
  <c r="I44" i="2"/>
  <c r="I57" i="2" s="1"/>
  <c r="S18" i="2"/>
  <c r="H57" i="2"/>
  <c r="S48" i="2" l="1"/>
  <c r="K57" i="2"/>
  <c r="S44" i="2"/>
</calcChain>
</file>

<file path=xl/sharedStrings.xml><?xml version="1.0" encoding="utf-8"?>
<sst xmlns="http://schemas.openxmlformats.org/spreadsheetml/2006/main" count="191" uniqueCount="115">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</sst>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topLeftCell="A4" zoomScale="110" zoomScaleNormal="110" workbookViewId="0">
      <selection activeCell="A87" sqref="A87"/>
    </sheetView>
  </sheetViews>
  <sheetFormatPr defaultColWidth="9.140625" defaultRowHeight="13.5" x14ac:dyDescent="0.25"/>
  <cols>
    <col min="1" max="1" width="42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17" width="16.85546875" style="2" hidden="1" customWidth="1"/>
    <col min="18" max="18" width="17.5703125" style="2" customWidth="1"/>
    <col min="19" max="19" width="13.8554687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10</v>
      </c>
      <c r="B1" s="81" t="s">
        <v>9</v>
      </c>
      <c r="C1" s="82"/>
      <c r="D1" s="82"/>
      <c r="E1" s="82"/>
      <c r="F1" s="82"/>
      <c r="G1" s="82"/>
      <c r="H1" s="82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9" ht="20.25" x14ac:dyDescent="0.3">
      <c r="B2" s="10"/>
      <c r="C2" s="10"/>
      <c r="D2" s="10"/>
      <c r="E2" s="11"/>
      <c r="F2" s="11"/>
      <c r="G2" s="11"/>
    </row>
    <row r="3" spans="1:19" ht="20.25" x14ac:dyDescent="0.3">
      <c r="A3" s="4" t="s">
        <v>11</v>
      </c>
      <c r="B3" s="10" t="s">
        <v>7</v>
      </c>
      <c r="C3" s="1"/>
    </row>
    <row r="4" spans="1:19" ht="21" thickBot="1" x14ac:dyDescent="0.35">
      <c r="A4" s="4"/>
      <c r="B4" s="5"/>
      <c r="C4" s="1"/>
    </row>
    <row r="5" spans="1:19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27</v>
      </c>
      <c r="H5" s="13" t="s">
        <v>44</v>
      </c>
      <c r="I5" s="60" t="s">
        <v>45</v>
      </c>
      <c r="J5" s="60" t="s">
        <v>59</v>
      </c>
      <c r="K5" s="60" t="s">
        <v>62</v>
      </c>
      <c r="L5" s="60" t="s">
        <v>72</v>
      </c>
      <c r="M5" s="60" t="s">
        <v>80</v>
      </c>
      <c r="N5" s="60" t="s">
        <v>90</v>
      </c>
      <c r="O5" s="60" t="s">
        <v>93</v>
      </c>
      <c r="P5" s="60" t="s">
        <v>100</v>
      </c>
      <c r="Q5" s="60" t="s">
        <v>101</v>
      </c>
      <c r="R5" s="60" t="s">
        <v>112</v>
      </c>
      <c r="S5" s="32" t="s">
        <v>6</v>
      </c>
    </row>
    <row r="6" spans="1:19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0"/>
    </row>
    <row r="7" spans="1:19" s="7" customFormat="1" ht="16.5" hidden="1" x14ac:dyDescent="0.3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</row>
    <row r="8" spans="1:19" s="7" customFormat="1" ht="16.5" hidden="1" x14ac:dyDescent="0.3">
      <c r="A8" s="33" t="s">
        <v>86</v>
      </c>
      <c r="B8" s="21" t="s">
        <v>54</v>
      </c>
      <c r="C8" s="51" t="s">
        <v>87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73"/>
      <c r="R8" s="73"/>
      <c r="S8" s="67">
        <f>SUM(N8)</f>
        <v>95000</v>
      </c>
    </row>
    <row r="9" spans="1:19" s="7" customFormat="1" ht="17.25" hidden="1" thickBot="1" x14ac:dyDescent="0.35">
      <c r="A9" s="36" t="s">
        <v>96</v>
      </c>
      <c r="B9" s="74" t="s">
        <v>54</v>
      </c>
      <c r="C9" s="68" t="s">
        <v>97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73"/>
      <c r="R9" s="73"/>
      <c r="S9" s="67">
        <f>SUM(P9)</f>
        <v>482168</v>
      </c>
    </row>
    <row r="10" spans="1:19" s="7" customFormat="1" ht="16.5" hidden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73"/>
      <c r="R10" s="73"/>
      <c r="S10" s="67"/>
    </row>
    <row r="11" spans="1:19" s="7" customFormat="1" ht="16.5" hidden="1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73"/>
      <c r="R11" s="73"/>
      <c r="S11" s="67"/>
    </row>
    <row r="12" spans="1:19" s="7" customFormat="1" ht="16.5" hidden="1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73"/>
      <c r="R12" s="73"/>
      <c r="S12" s="67"/>
    </row>
    <row r="13" spans="1:19" s="7" customFormat="1" ht="16.5" hidden="1" x14ac:dyDescent="0.3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73"/>
      <c r="R13" s="73"/>
      <c r="S13" s="67"/>
    </row>
    <row r="14" spans="1:19" s="7" customFormat="1" ht="16.5" hidden="1" x14ac:dyDescent="0.3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9" t="s">
        <v>28</v>
      </c>
      <c r="H14" s="22"/>
      <c r="I14" s="22"/>
      <c r="J14" s="22"/>
      <c r="K14" s="22"/>
      <c r="L14" s="22"/>
      <c r="M14" s="22"/>
      <c r="N14" s="73"/>
      <c r="O14" s="73"/>
      <c r="P14" s="73"/>
      <c r="Q14" s="73">
        <f>87000-1</f>
        <v>86999</v>
      </c>
      <c r="R14" s="73"/>
      <c r="S14" s="67">
        <f>SUM(P14:Q14)</f>
        <v>86999</v>
      </c>
    </row>
    <row r="15" spans="1:19" s="7" customFormat="1" ht="16.5" hidden="1" x14ac:dyDescent="0.3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9" t="s">
        <v>28</v>
      </c>
      <c r="H15" s="22"/>
      <c r="I15" s="22"/>
      <c r="J15" s="22"/>
      <c r="K15" s="22"/>
      <c r="L15" s="22"/>
      <c r="M15" s="22"/>
      <c r="N15" s="73"/>
      <c r="O15" s="73"/>
      <c r="P15" s="73"/>
      <c r="Q15" s="73">
        <v>1</v>
      </c>
      <c r="R15" s="73"/>
      <c r="S15" s="67">
        <f t="shared" ref="S15:S17" si="0">SUM(P15:Q15)</f>
        <v>1</v>
      </c>
    </row>
    <row r="16" spans="1:19" s="7" customFormat="1" ht="16.5" hidden="1" x14ac:dyDescent="0.3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9" t="s">
        <v>28</v>
      </c>
      <c r="H16" s="22"/>
      <c r="I16" s="22"/>
      <c r="J16" s="22"/>
      <c r="K16" s="22"/>
      <c r="L16" s="22"/>
      <c r="M16" s="22"/>
      <c r="N16" s="73"/>
      <c r="O16" s="73"/>
      <c r="P16" s="73"/>
      <c r="Q16" s="73">
        <f>78652-1</f>
        <v>78651</v>
      </c>
      <c r="R16" s="73"/>
      <c r="S16" s="67">
        <f t="shared" si="0"/>
        <v>78651</v>
      </c>
    </row>
    <row r="17" spans="1:20" s="7" customFormat="1" ht="16.5" hidden="1" x14ac:dyDescent="0.3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9" t="s">
        <v>28</v>
      </c>
      <c r="H17" s="22"/>
      <c r="I17" s="22"/>
      <c r="J17" s="22"/>
      <c r="K17" s="22"/>
      <c r="L17" s="22"/>
      <c r="M17" s="22"/>
      <c r="N17" s="73"/>
      <c r="O17" s="73"/>
      <c r="P17" s="73"/>
      <c r="Q17" s="73">
        <v>1</v>
      </c>
      <c r="R17" s="73"/>
      <c r="S17" s="67">
        <f t="shared" si="0"/>
        <v>1</v>
      </c>
    </row>
    <row r="18" spans="1:20" s="7" customFormat="1" ht="16.5" hidden="1" x14ac:dyDescent="0.3">
      <c r="A18" s="71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73"/>
      <c r="R18" s="73"/>
      <c r="S18" s="67">
        <f>SUM(H18:I18)</f>
        <v>2744.4199999999983</v>
      </c>
    </row>
    <row r="19" spans="1:20" s="7" customFormat="1" ht="16.5" hidden="1" x14ac:dyDescent="0.3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67"/>
    </row>
    <row r="20" spans="1:20" s="7" customFormat="1" ht="16.5" hidden="1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67"/>
    </row>
    <row r="21" spans="1:20" s="7" customFormat="1" ht="16.5" hidden="1" x14ac:dyDescent="0.3">
      <c r="A21" s="19" t="s">
        <v>73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67"/>
    </row>
    <row r="22" spans="1:20" s="7" customFormat="1" ht="16.5" hidden="1" x14ac:dyDescent="0.3">
      <c r="A22" s="41" t="s">
        <v>76</v>
      </c>
      <c r="B22" s="21" t="s">
        <v>77</v>
      </c>
      <c r="C22" s="19" t="s">
        <v>75</v>
      </c>
      <c r="D22" s="19" t="s">
        <v>20</v>
      </c>
      <c r="E22" s="35" t="s">
        <v>74</v>
      </c>
      <c r="F22" s="32">
        <v>17.800999999999998</v>
      </c>
      <c r="G22" s="69" t="s">
        <v>29</v>
      </c>
      <c r="H22" s="45"/>
      <c r="I22" s="45"/>
      <c r="J22" s="45"/>
      <c r="K22" s="45"/>
      <c r="L22" s="45">
        <v>7105</v>
      </c>
      <c r="M22" s="45"/>
      <c r="N22" s="45"/>
      <c r="O22" s="45"/>
      <c r="P22" s="45"/>
      <c r="Q22" s="45"/>
      <c r="R22" s="45"/>
      <c r="S22" s="67">
        <f>SUM(L22)</f>
        <v>7105</v>
      </c>
    </row>
    <row r="23" spans="1:20" s="7" customFormat="1" ht="16.5" hidden="1" x14ac:dyDescent="0.3">
      <c r="A23" s="41" t="s">
        <v>81</v>
      </c>
      <c r="B23" s="21" t="s">
        <v>82</v>
      </c>
      <c r="C23" s="19" t="s">
        <v>75</v>
      </c>
      <c r="D23" s="19" t="s">
        <v>20</v>
      </c>
      <c r="E23" s="35" t="s">
        <v>74</v>
      </c>
      <c r="F23" s="32">
        <v>17.800999999999998</v>
      </c>
      <c r="G23" s="69" t="s">
        <v>29</v>
      </c>
      <c r="H23" s="45"/>
      <c r="I23" s="45"/>
      <c r="J23" s="45"/>
      <c r="K23" s="45"/>
      <c r="L23" s="45"/>
      <c r="M23" s="45">
        <v>31085</v>
      </c>
      <c r="N23" s="45"/>
      <c r="O23" s="45"/>
      <c r="P23" s="45"/>
      <c r="Q23" s="45"/>
      <c r="R23" s="45"/>
      <c r="S23" s="67">
        <f>M23</f>
        <v>31085</v>
      </c>
    </row>
    <row r="24" spans="1:20" s="7" customFormat="1" ht="16.5" hidden="1" x14ac:dyDescent="0.3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67"/>
      <c r="T24" s="40"/>
    </row>
    <row r="25" spans="1:20" s="7" customFormat="1" ht="16.5" hidden="1" x14ac:dyDescent="0.3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67"/>
    </row>
    <row r="26" spans="1:20" s="7" customFormat="1" ht="16.5" hidden="1" x14ac:dyDescent="0.3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67"/>
    </row>
    <row r="27" spans="1:20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67"/>
    </row>
    <row r="28" spans="1:20" s="50" customFormat="1" ht="16.5" hidden="1" x14ac:dyDescent="0.3">
      <c r="A28" s="19" t="s">
        <v>30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67"/>
    </row>
    <row r="29" spans="1:20" s="7" customFormat="1" ht="16.5" hidden="1" x14ac:dyDescent="0.3">
      <c r="A29" s="31" t="s">
        <v>33</v>
      </c>
      <c r="B29" s="21" t="s">
        <v>18</v>
      </c>
      <c r="C29" s="64" t="s">
        <v>34</v>
      </c>
      <c r="D29" s="54" t="s">
        <v>35</v>
      </c>
      <c r="E29" s="54" t="s">
        <v>36</v>
      </c>
      <c r="F29" s="19">
        <v>17.245000000000001</v>
      </c>
      <c r="G29" s="69" t="s">
        <v>31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67"/>
    </row>
    <row r="30" spans="1:20" s="50" customFormat="1" ht="16.5" hidden="1" x14ac:dyDescent="0.3">
      <c r="A30" s="31" t="s">
        <v>33</v>
      </c>
      <c r="B30" s="21" t="s">
        <v>37</v>
      </c>
      <c r="C30" s="64" t="s">
        <v>34</v>
      </c>
      <c r="D30" s="54" t="s">
        <v>35</v>
      </c>
      <c r="E30" s="54" t="s">
        <v>36</v>
      </c>
      <c r="F30" s="19">
        <v>17.245000000000001</v>
      </c>
      <c r="G30" s="69" t="s">
        <v>31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67"/>
    </row>
    <row r="31" spans="1:20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67"/>
    </row>
    <row r="32" spans="1:20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67"/>
    </row>
    <row r="33" spans="1:20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67"/>
    </row>
    <row r="34" spans="1:20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67"/>
    </row>
    <row r="35" spans="1:20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67"/>
    </row>
    <row r="36" spans="1:20" s="6" customFormat="1" ht="16.5" hidden="1" x14ac:dyDescent="0.3">
      <c r="A36" s="19" t="s">
        <v>63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67"/>
    </row>
    <row r="37" spans="1:20" s="7" customFormat="1" ht="16.5" hidden="1" x14ac:dyDescent="0.3">
      <c r="A37" s="61" t="s">
        <v>64</v>
      </c>
      <c r="B37" s="74" t="s">
        <v>54</v>
      </c>
      <c r="C37" s="19" t="s">
        <v>65</v>
      </c>
      <c r="D37" s="19" t="s">
        <v>66</v>
      </c>
      <c r="E37" s="19" t="s">
        <v>67</v>
      </c>
      <c r="F37" s="19">
        <v>17.225000000000001</v>
      </c>
      <c r="G37" s="78" t="s">
        <v>68</v>
      </c>
      <c r="H37" s="45"/>
      <c r="I37" s="45"/>
      <c r="J37" s="45"/>
      <c r="K37" s="45">
        <f>56000-1</f>
        <v>55999</v>
      </c>
      <c r="L37" s="45"/>
      <c r="M37" s="45"/>
      <c r="N37" s="45"/>
      <c r="O37" s="45"/>
      <c r="P37" s="45"/>
      <c r="Q37" s="45"/>
      <c r="R37" s="45"/>
      <c r="S37" s="67">
        <f>SUM(K37)</f>
        <v>55999</v>
      </c>
    </row>
    <row r="38" spans="1:20" s="7" customFormat="1" ht="16.5" hidden="1" x14ac:dyDescent="0.3">
      <c r="A38" s="61" t="s">
        <v>64</v>
      </c>
      <c r="B38" s="21" t="s">
        <v>69</v>
      </c>
      <c r="C38" s="19" t="s">
        <v>65</v>
      </c>
      <c r="D38" s="19" t="s">
        <v>66</v>
      </c>
      <c r="E38" s="19" t="s">
        <v>67</v>
      </c>
      <c r="F38" s="19">
        <v>17.225000000000001</v>
      </c>
      <c r="G38" s="78" t="s">
        <v>68</v>
      </c>
      <c r="H38" s="45"/>
      <c r="I38" s="45"/>
      <c r="J38" s="45"/>
      <c r="K38" s="45">
        <v>1</v>
      </c>
      <c r="L38" s="45"/>
      <c r="M38" s="45"/>
      <c r="N38" s="45"/>
      <c r="O38" s="45"/>
      <c r="P38" s="45"/>
      <c r="Q38" s="45"/>
      <c r="R38" s="45"/>
      <c r="S38" s="67">
        <f>SUM(K38)</f>
        <v>1</v>
      </c>
    </row>
    <row r="39" spans="1:20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67"/>
      <c r="T39" s="57"/>
    </row>
    <row r="40" spans="1:20" s="7" customFormat="1" ht="16.5" x14ac:dyDescent="0.3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67"/>
    </row>
    <row r="41" spans="1:20" s="50" customFormat="1" ht="16.5" x14ac:dyDescent="0.3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67"/>
    </row>
    <row r="42" spans="1:20" s="50" customFormat="1" ht="16.5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67"/>
    </row>
    <row r="43" spans="1:20" s="50" customFormat="1" ht="16.5" x14ac:dyDescent="0.3">
      <c r="A43" s="19" t="s">
        <v>50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67"/>
    </row>
    <row r="44" spans="1:20" s="7" customFormat="1" ht="16.5" hidden="1" x14ac:dyDescent="0.3">
      <c r="A44" s="62" t="s">
        <v>53</v>
      </c>
      <c r="B44" s="74" t="s">
        <v>54</v>
      </c>
      <c r="C44" s="75" t="s">
        <v>55</v>
      </c>
      <c r="D44" s="63" t="s">
        <v>19</v>
      </c>
      <c r="E44" s="63">
        <v>6501</v>
      </c>
      <c r="F44" s="21">
        <v>17.259</v>
      </c>
      <c r="G44" s="70" t="s">
        <v>32</v>
      </c>
      <c r="H44" s="43"/>
      <c r="I44" s="43">
        <f>1372071-1</f>
        <v>1372070</v>
      </c>
      <c r="J44" s="43"/>
      <c r="K44" s="43"/>
      <c r="L44" s="43"/>
      <c r="M44" s="43"/>
      <c r="N44" s="43"/>
      <c r="O44" s="43"/>
      <c r="P44" s="43"/>
      <c r="Q44" s="43"/>
      <c r="R44" s="43"/>
      <c r="S44" s="67">
        <f>SUM(I44)</f>
        <v>1372070</v>
      </c>
    </row>
    <row r="45" spans="1:20" s="7" customFormat="1" ht="16.5" hidden="1" x14ac:dyDescent="0.3">
      <c r="A45" s="62" t="s">
        <v>53</v>
      </c>
      <c r="B45" s="21" t="s">
        <v>56</v>
      </c>
      <c r="C45" s="75" t="s">
        <v>55</v>
      </c>
      <c r="D45" s="63" t="s">
        <v>19</v>
      </c>
      <c r="E45" s="63">
        <v>6501</v>
      </c>
      <c r="F45" s="21">
        <v>17.259</v>
      </c>
      <c r="G45" s="70" t="s">
        <v>32</v>
      </c>
      <c r="H45" s="44"/>
      <c r="I45" s="44">
        <v>1</v>
      </c>
      <c r="J45" s="44"/>
      <c r="K45" s="44"/>
      <c r="L45" s="44"/>
      <c r="M45" s="44"/>
      <c r="N45" s="44"/>
      <c r="O45" s="44"/>
      <c r="P45" s="44"/>
      <c r="Q45" s="44"/>
      <c r="R45" s="44"/>
      <c r="S45" s="67">
        <f>SUM(I45)</f>
        <v>1</v>
      </c>
    </row>
    <row r="46" spans="1:20" s="6" customFormat="1" ht="16.5" hidden="1" x14ac:dyDescent="0.3">
      <c r="A46" s="31" t="s">
        <v>94</v>
      </c>
      <c r="B46" s="74" t="s">
        <v>54</v>
      </c>
      <c r="C46" s="19" t="s">
        <v>95</v>
      </c>
      <c r="D46" s="49" t="s">
        <v>23</v>
      </c>
      <c r="E46" s="49">
        <v>6502</v>
      </c>
      <c r="F46" s="19">
        <v>17.257999999999999</v>
      </c>
      <c r="G46" s="70" t="s">
        <v>32</v>
      </c>
      <c r="H46" s="45"/>
      <c r="I46" s="45"/>
      <c r="J46" s="45"/>
      <c r="K46" s="45"/>
      <c r="L46" s="45"/>
      <c r="M46" s="45"/>
      <c r="N46" s="45"/>
      <c r="O46" s="45">
        <f>233127-1</f>
        <v>233126</v>
      </c>
      <c r="P46" s="45"/>
      <c r="Q46" s="45"/>
      <c r="R46" s="45"/>
      <c r="S46" s="67">
        <f>O46</f>
        <v>233126</v>
      </c>
    </row>
    <row r="47" spans="1:20" s="7" customFormat="1" ht="16.5" hidden="1" x14ac:dyDescent="0.3">
      <c r="A47" s="31" t="s">
        <v>94</v>
      </c>
      <c r="B47" s="21" t="s">
        <v>56</v>
      </c>
      <c r="C47" s="19" t="s">
        <v>95</v>
      </c>
      <c r="D47" s="49" t="s">
        <v>23</v>
      </c>
      <c r="E47" s="49">
        <v>6502</v>
      </c>
      <c r="F47" s="19">
        <v>17.257999999999999</v>
      </c>
      <c r="G47" s="70" t="s">
        <v>32</v>
      </c>
      <c r="H47" s="45"/>
      <c r="I47" s="45"/>
      <c r="J47" s="45"/>
      <c r="K47" s="45"/>
      <c r="L47" s="45"/>
      <c r="M47" s="45"/>
      <c r="N47" s="45"/>
      <c r="O47" s="45">
        <v>1</v>
      </c>
      <c r="P47" s="45"/>
      <c r="Q47" s="45"/>
      <c r="R47" s="45"/>
      <c r="S47" s="67">
        <f>O47</f>
        <v>1</v>
      </c>
    </row>
    <row r="48" spans="1:20" s="50" customFormat="1" ht="16.5" hidden="1" x14ac:dyDescent="0.3">
      <c r="A48" s="76" t="s">
        <v>57</v>
      </c>
      <c r="B48" s="74" t="s">
        <v>54</v>
      </c>
      <c r="C48" s="77" t="s">
        <v>58</v>
      </c>
      <c r="D48" s="49" t="s">
        <v>24</v>
      </c>
      <c r="E48" s="49">
        <v>6503</v>
      </c>
      <c r="F48" s="19">
        <v>17.277999999999999</v>
      </c>
      <c r="G48" s="70" t="s">
        <v>32</v>
      </c>
      <c r="H48" s="52"/>
      <c r="I48" s="52"/>
      <c r="J48" s="52">
        <f>213059-1</f>
        <v>213058</v>
      </c>
      <c r="K48" s="52"/>
      <c r="L48" s="52"/>
      <c r="M48" s="52"/>
      <c r="N48" s="52"/>
      <c r="O48" s="52"/>
      <c r="P48" s="52"/>
      <c r="Q48" s="52"/>
      <c r="R48" s="52"/>
      <c r="S48" s="67">
        <f>SUM(J48)</f>
        <v>213058</v>
      </c>
    </row>
    <row r="49" spans="1:20" s="50" customFormat="1" ht="14.1" hidden="1" customHeight="1" x14ac:dyDescent="0.3">
      <c r="A49" s="76" t="s">
        <v>57</v>
      </c>
      <c r="B49" s="21" t="s">
        <v>56</v>
      </c>
      <c r="C49" s="77" t="s">
        <v>58</v>
      </c>
      <c r="D49" s="49" t="s">
        <v>24</v>
      </c>
      <c r="E49" s="49">
        <v>6503</v>
      </c>
      <c r="F49" s="19">
        <v>17.277999999999999</v>
      </c>
      <c r="G49" s="70" t="s">
        <v>32</v>
      </c>
      <c r="H49" s="43"/>
      <c r="I49" s="43"/>
      <c r="J49" s="43">
        <v>1</v>
      </c>
      <c r="K49" s="43"/>
      <c r="L49" s="43"/>
      <c r="M49" s="43"/>
      <c r="N49" s="43"/>
      <c r="O49" s="43"/>
      <c r="P49" s="43"/>
      <c r="Q49" s="43"/>
      <c r="R49" s="43"/>
      <c r="S49" s="67">
        <f>SUM(J49)</f>
        <v>1</v>
      </c>
      <c r="T49" s="53"/>
    </row>
    <row r="50" spans="1:20" s="50" customFormat="1" ht="14.1" customHeight="1" x14ac:dyDescent="0.25">
      <c r="A50" s="31" t="s">
        <v>94</v>
      </c>
      <c r="B50" s="79" t="s">
        <v>54</v>
      </c>
      <c r="C50" s="19" t="s">
        <v>110</v>
      </c>
      <c r="D50" s="19" t="s">
        <v>23</v>
      </c>
      <c r="E50" s="19">
        <v>6502</v>
      </c>
      <c r="F50" s="19">
        <v>17.257999999999999</v>
      </c>
      <c r="G50" s="80" t="s">
        <v>32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>
        <f>952216-1</f>
        <v>952215</v>
      </c>
      <c r="S50" s="67">
        <f>SUM(R50)</f>
        <v>952215</v>
      </c>
      <c r="T50" s="53"/>
    </row>
    <row r="51" spans="1:20" s="50" customFormat="1" ht="14.1" customHeight="1" x14ac:dyDescent="0.25">
      <c r="A51" s="31" t="s">
        <v>94</v>
      </c>
      <c r="B51" s="21" t="s">
        <v>56</v>
      </c>
      <c r="C51" s="19" t="s">
        <v>110</v>
      </c>
      <c r="D51" s="19" t="s">
        <v>23</v>
      </c>
      <c r="E51" s="19">
        <v>6502</v>
      </c>
      <c r="F51" s="19">
        <v>17.257999999999999</v>
      </c>
      <c r="G51" s="80" t="s">
        <v>32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>
        <v>1</v>
      </c>
      <c r="S51" s="67">
        <f t="shared" ref="S51:S53" si="1">SUM(R51)</f>
        <v>1</v>
      </c>
      <c r="T51" s="53"/>
    </row>
    <row r="52" spans="1:20" s="7" customFormat="1" ht="16.5" x14ac:dyDescent="0.3">
      <c r="A52" s="76" t="s">
        <v>57</v>
      </c>
      <c r="B52" s="79" t="s">
        <v>54</v>
      </c>
      <c r="C52" s="69" t="s">
        <v>111</v>
      </c>
      <c r="D52" s="19" t="s">
        <v>24</v>
      </c>
      <c r="E52" s="19">
        <v>6503</v>
      </c>
      <c r="F52" s="19">
        <v>17.277999999999999</v>
      </c>
      <c r="G52" s="80" t="s">
        <v>32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>
        <f>774899-1</f>
        <v>774898</v>
      </c>
      <c r="S52" s="67">
        <f t="shared" si="1"/>
        <v>774898</v>
      </c>
    </row>
    <row r="53" spans="1:20" s="7" customFormat="1" ht="16.5" x14ac:dyDescent="0.3">
      <c r="A53" s="76" t="s">
        <v>57</v>
      </c>
      <c r="B53" s="21" t="s">
        <v>56</v>
      </c>
      <c r="C53" s="69" t="s">
        <v>111</v>
      </c>
      <c r="D53" s="19" t="s">
        <v>24</v>
      </c>
      <c r="E53" s="19">
        <v>6503</v>
      </c>
      <c r="F53" s="19">
        <v>17.277999999999999</v>
      </c>
      <c r="G53" s="80" t="s">
        <v>32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>
        <v>1</v>
      </c>
      <c r="S53" s="67">
        <f t="shared" si="1"/>
        <v>1</v>
      </c>
    </row>
    <row r="54" spans="1:20" s="7" customFormat="1" ht="16.5" x14ac:dyDescent="0.3">
      <c r="A54" s="31"/>
      <c r="B54" s="47"/>
      <c r="C54" s="32"/>
      <c r="D54" s="19"/>
      <c r="E54" s="21"/>
      <c r="F54" s="19"/>
      <c r="G54" s="19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67"/>
    </row>
    <row r="55" spans="1:20" s="7" customFormat="1" ht="16.5" x14ac:dyDescent="0.3">
      <c r="A55" s="31"/>
      <c r="B55" s="21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67"/>
    </row>
    <row r="56" spans="1:20" s="7" customFormat="1" ht="16.5" x14ac:dyDescent="0.3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7"/>
      <c r="T56" s="40"/>
    </row>
    <row r="57" spans="1:20" s="7" customFormat="1" ht="18.75" x14ac:dyDescent="0.3">
      <c r="A57" s="9" t="s">
        <v>0</v>
      </c>
      <c r="B57" s="23"/>
      <c r="C57" s="24"/>
      <c r="D57" s="24"/>
      <c r="E57" s="24"/>
      <c r="F57" s="24"/>
      <c r="G57" s="24"/>
      <c r="H57" s="46">
        <f>SUM(H18:H56)</f>
        <v>2744.4199999999983</v>
      </c>
      <c r="I57" s="46">
        <f>SUM(I19:I56)</f>
        <v>1372071</v>
      </c>
      <c r="J57" s="46">
        <f>SUM(J43:J55)</f>
        <v>213059</v>
      </c>
      <c r="K57" s="46">
        <f>SUM(K36:K40)</f>
        <v>56000</v>
      </c>
      <c r="L57" s="46">
        <f>SUM(L22:L25)</f>
        <v>7105</v>
      </c>
      <c r="M57" s="46">
        <f>SUM(M22:M24)</f>
        <v>31085</v>
      </c>
      <c r="N57" s="46">
        <f>SUM(N7:N10)</f>
        <v>95000</v>
      </c>
      <c r="O57" s="46">
        <f>SUM(O43:O53)</f>
        <v>233127</v>
      </c>
      <c r="P57" s="46">
        <f>SUM(P9:P11)</f>
        <v>482168</v>
      </c>
      <c r="Q57" s="46">
        <f>SUM(Q13:Q17)</f>
        <v>165652</v>
      </c>
      <c r="R57" s="46">
        <f>SUM(R42:R54)</f>
        <v>1727115</v>
      </c>
      <c r="S57" s="67"/>
    </row>
    <row r="58" spans="1:20" s="7" customFormat="1" ht="18.75" x14ac:dyDescent="0.3">
      <c r="A58" s="26"/>
      <c r="B58" s="27"/>
      <c r="C58" s="28"/>
      <c r="D58" s="28"/>
      <c r="E58" s="28"/>
      <c r="F58" s="28"/>
      <c r="G58" s="28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0"/>
    </row>
    <row r="59" spans="1:20" ht="16.5" x14ac:dyDescent="0.3">
      <c r="A59" s="25" t="s">
        <v>17</v>
      </c>
      <c r="B59" s="7"/>
    </row>
    <row r="60" spans="1:20" ht="15" hidden="1" x14ac:dyDescent="0.25">
      <c r="A60" s="25" t="s">
        <v>48</v>
      </c>
    </row>
    <row r="61" spans="1:20" ht="15" hidden="1" x14ac:dyDescent="0.25">
      <c r="A61" s="59" t="s">
        <v>49</v>
      </c>
    </row>
    <row r="62" spans="1:20" ht="15" hidden="1" x14ac:dyDescent="0.25">
      <c r="A62" s="25" t="s">
        <v>51</v>
      </c>
    </row>
    <row r="63" spans="1:20" ht="15" hidden="1" x14ac:dyDescent="0.25">
      <c r="A63" s="59" t="s">
        <v>52</v>
      </c>
    </row>
    <row r="64" spans="1:20" ht="15" hidden="1" x14ac:dyDescent="0.25">
      <c r="A64" s="25" t="s">
        <v>60</v>
      </c>
    </row>
    <row r="65" spans="1:1" ht="15" hidden="1" x14ac:dyDescent="0.25">
      <c r="A65" s="59" t="s">
        <v>61</v>
      </c>
    </row>
    <row r="66" spans="1:1" ht="15" hidden="1" x14ac:dyDescent="0.25">
      <c r="A66" s="25" t="s">
        <v>70</v>
      </c>
    </row>
    <row r="67" spans="1:1" ht="15" hidden="1" x14ac:dyDescent="0.25">
      <c r="A67" s="59" t="s">
        <v>71</v>
      </c>
    </row>
    <row r="68" spans="1:1" ht="15" hidden="1" x14ac:dyDescent="0.25">
      <c r="A68" s="25" t="s">
        <v>78</v>
      </c>
    </row>
    <row r="69" spans="1:1" ht="15" hidden="1" x14ac:dyDescent="0.25">
      <c r="A69" s="59" t="s">
        <v>79</v>
      </c>
    </row>
    <row r="70" spans="1:1" ht="15" hidden="1" x14ac:dyDescent="0.25">
      <c r="A70" s="25" t="s">
        <v>84</v>
      </c>
    </row>
    <row r="71" spans="1:1" ht="15" hidden="1" x14ac:dyDescent="0.25">
      <c r="A71" s="59" t="s">
        <v>83</v>
      </c>
    </row>
    <row r="72" spans="1:1" ht="15" hidden="1" x14ac:dyDescent="0.25">
      <c r="A72" s="25" t="s">
        <v>89</v>
      </c>
    </row>
    <row r="73" spans="1:1" ht="15" hidden="1" x14ac:dyDescent="0.25">
      <c r="A73" s="25" t="s">
        <v>88</v>
      </c>
    </row>
    <row r="74" spans="1:1" ht="15" hidden="1" x14ac:dyDescent="0.25">
      <c r="A74" s="25" t="s">
        <v>92</v>
      </c>
    </row>
    <row r="75" spans="1:1" ht="15" hidden="1" x14ac:dyDescent="0.25">
      <c r="A75" s="59" t="s">
        <v>91</v>
      </c>
    </row>
    <row r="76" spans="1:1" ht="15" hidden="1" x14ac:dyDescent="0.25">
      <c r="A76" s="25" t="s">
        <v>98</v>
      </c>
    </row>
    <row r="77" spans="1:1" ht="15" hidden="1" x14ac:dyDescent="0.25">
      <c r="A77" s="59" t="s">
        <v>99</v>
      </c>
    </row>
    <row r="78" spans="1:1" ht="15" hidden="1" x14ac:dyDescent="0.25">
      <c r="A78" s="25" t="s">
        <v>103</v>
      </c>
    </row>
    <row r="79" spans="1:1" ht="15" hidden="1" x14ac:dyDescent="0.25">
      <c r="A79" s="59" t="s">
        <v>102</v>
      </c>
    </row>
    <row r="80" spans="1:1" ht="15" x14ac:dyDescent="0.25">
      <c r="A80" s="25" t="s">
        <v>114</v>
      </c>
    </row>
    <row r="81" spans="1:1" ht="15" x14ac:dyDescent="0.25">
      <c r="A81" s="59" t="s">
        <v>113</v>
      </c>
    </row>
    <row r="82" spans="1:1" ht="16.5" x14ac:dyDescent="0.3">
      <c r="A82" s="14"/>
    </row>
    <row r="83" spans="1:1" ht="16.5" x14ac:dyDescent="0.3">
      <c r="A83" s="14" t="s">
        <v>38</v>
      </c>
    </row>
    <row r="84" spans="1:1" ht="16.5" x14ac:dyDescent="0.3">
      <c r="A84" s="14" t="s">
        <v>40</v>
      </c>
    </row>
    <row r="85" spans="1:1" ht="16.5" x14ac:dyDescent="0.3">
      <c r="A85" s="14" t="s">
        <v>39</v>
      </c>
    </row>
    <row r="86" spans="1:1" ht="16.5" x14ac:dyDescent="0.3">
      <c r="A86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2023-12-14T18:06:25Z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