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EC32D51B-A5AF-46A3-B8CB-7D3DDE91C1C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ENTRAL" sheetId="2" r:id="rId1"/>
  </sheets>
  <definedNames>
    <definedName name="_xlnm.Print_Area" localSheetId="0">CENTRAL!$A$1:$H$63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61" i="2" l="1"/>
  <c r="V41" i="2"/>
  <c r="T61" i="2"/>
  <c r="V21" i="2"/>
  <c r="V20" i="2"/>
  <c r="S61" i="2"/>
  <c r="V19" i="2"/>
  <c r="V55" i="2"/>
  <c r="V57" i="2"/>
  <c r="R56" i="2"/>
  <c r="V56" i="2" s="1"/>
  <c r="R54" i="2"/>
  <c r="V54" i="2" s="1"/>
  <c r="Q16" i="2"/>
  <c r="V16" i="2" s="1"/>
  <c r="Q14" i="2"/>
  <c r="V14" i="2" s="1"/>
  <c r="V15" i="2"/>
  <c r="V17" i="2"/>
  <c r="V9" i="2"/>
  <c r="P61" i="2"/>
  <c r="V51" i="2"/>
  <c r="O50" i="2"/>
  <c r="V50" i="2" s="1"/>
  <c r="V8" i="2"/>
  <c r="N61" i="2"/>
  <c r="V27" i="2"/>
  <c r="M61" i="2"/>
  <c r="V26" i="2"/>
  <c r="L61" i="2"/>
  <c r="R61" i="2" l="1"/>
  <c r="Q61" i="2"/>
  <c r="O61" i="2"/>
  <c r="V42" i="2"/>
  <c r="K41" i="2"/>
  <c r="J52" i="2"/>
  <c r="J61" i="2" s="1"/>
  <c r="V53" i="2"/>
  <c r="V49" i="2"/>
  <c r="I48" i="2"/>
  <c r="I61" i="2" s="1"/>
  <c r="V18" i="2"/>
  <c r="H61" i="2"/>
  <c r="V52" i="2" l="1"/>
  <c r="K61" i="2"/>
  <c r="V48" i="2"/>
</calcChain>
</file>

<file path=xl/sharedStrings.xml><?xml version="1.0" encoding="utf-8"?>
<sst xmlns="http://schemas.openxmlformats.org/spreadsheetml/2006/main" count="218" uniqueCount="133">
  <si>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</si>
  <si>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</si>
  <si>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</si>
  <si>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</si>
  <si>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</si>
  <si>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</si>
  <si>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</si>
  <si>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</si>
  <si>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</si>
  <si>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</si>
  <si>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</si>
  <si>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</si>
  <si>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</si>
  <si>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17.207</t>
  </si>
  <si>
    <t>N.A</t>
  </si>
  <si>
    <t>4400-3067</t>
  </si>
  <si>
    <t>K103</t>
  </si>
  <si>
    <t xml:space="preserve"> DESCRIPTION:</t>
  </si>
  <si>
    <t>JULY 1, 2022-JUNE 30, 2023</t>
  </si>
  <si>
    <t>7003-1631</t>
  </si>
  <si>
    <t>7002-6628</t>
  </si>
  <si>
    <t>7003-0135</t>
  </si>
  <si>
    <t>K264</t>
  </si>
  <si>
    <t>7003-1630</t>
  </si>
  <si>
    <t>7003-1778</t>
  </si>
  <si>
    <t>7003-0803</t>
  </si>
  <si>
    <t>K284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</si>
  <si>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</si>
  <si>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</si>
  <si>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</si>
  <si>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</si>
  <si>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</si>
  <si>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</si>
  <si>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</si>
  <si>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</si>
  <si>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</si>
  <si>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</si>
  <si>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</si>
  <si>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</si>
  <si>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</si>
  <si>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</si>
  <si>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</si>
  <si>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</si>
  <si>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FY20233067</t>
  </si>
  <si>
    <t>INITIAL AWARD FY24</t>
  </si>
  <si>
    <t>BUDGET #1 FY24</t>
  </si>
  <si>
    <t>CT EOL 24CCWORCWP</t>
  </si>
  <si>
    <t>JULY 1, 2023-SEPT. 30, 2023</t>
  </si>
  <si>
    <t>INITIAL AWARD FY24 MAY 31, 2023</t>
  </si>
  <si>
    <t>TO ADD WPP SNAP EXPANSION FUNDS</t>
  </si>
  <si>
    <t>CT EOL 24CCWORCWIA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</si>
  <si>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</si>
  <si>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</si>
  <si>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</si>
  <si>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</si>
  <si>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</si>
  <si>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</si>
  <si>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DISLOCATED WORKER</t>
  </si>
  <si>
    <t>FWIADWK24A</t>
  </si>
  <si>
    <t>BUDGET #2 FY24</t>
  </si>
  <si>
    <t>BUDGET #2 FY24 AUGUST 2, 2023</t>
  </si>
  <si>
    <t>TO ADD FY24 DISLOCATED WORKER FUNDS</t>
  </si>
  <si>
    <t>BUDGET #3 FY24</t>
  </si>
  <si>
    <t>CT EOL 24CCWORCNEGREA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</si>
  <si>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</si>
  <si>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</si>
  <si>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</si>
  <si>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</si>
  <si>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</si>
  <si>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</si>
  <si>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</si>
  <si>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</si>
  <si>
    <t>BUDGET #4 FY24</t>
  </si>
  <si>
    <t>CT EOL 24CCWORCVETSUI</t>
  </si>
  <si>
    <t>K109</t>
  </si>
  <si>
    <t>FVETS2023</t>
  </si>
  <si>
    <t>VETS BRONZE WINNER</t>
  </si>
  <si>
    <t>AUG 1, 2023-DEC 31, 2023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</si>
  <si>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</si>
  <si>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</si>
  <si>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</si>
  <si>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</si>
  <si>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</si>
  <si>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</si>
  <si>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</si>
  <si>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CT EOL 24CCWORCSOSWTF</t>
  </si>
  <si>
    <t>WORKFORCE TRAINING FUND</t>
  </si>
  <si>
    <t>WTRUSTF24</t>
  </si>
  <si>
    <t>TO ADD WTF FUNDS</t>
  </si>
  <si>
    <t>BUDGET #6 FY24 SEPTEMBER 12, 2023</t>
  </si>
  <si>
    <t>BUDGET #6 FY24</t>
  </si>
  <si>
    <t>TO ADD FY24 ADULT FUNDS</t>
  </si>
  <si>
    <t>BUDGET #7 FY24 SEPTEMBER 26, 2023</t>
  </si>
  <si>
    <t>BUDGET #7 FY24</t>
  </si>
  <si>
    <t>ADULT</t>
  </si>
  <si>
    <t>FWIAADT24A</t>
  </si>
  <si>
    <t>STATE ONE STOP</t>
  </si>
  <si>
    <t>STOSCC2024</t>
  </si>
  <si>
    <t>BUDGET #8 FY24 SEPTEMBER 27, 2023</t>
  </si>
  <si>
    <t>TO ADD FY24 SOS FUNDS</t>
  </si>
  <si>
    <t>BUDGET #8 FY24</t>
  </si>
  <si>
    <t>BUDGET #9 FY24</t>
  </si>
  <si>
    <t>TO ADD WP FUNDS</t>
  </si>
  <si>
    <t>BUDGET #9 FY24 DEC 1, 2023</t>
  </si>
  <si>
    <t>WP 90%</t>
  </si>
  <si>
    <t>FES2024</t>
  </si>
  <si>
    <t>7002-6626</t>
  </si>
  <si>
    <t>K105</t>
  </si>
  <si>
    <t>WP 10%</t>
  </si>
  <si>
    <t>K107</t>
  </si>
  <si>
    <t>FWIAADT24B</t>
  </si>
  <si>
    <t>FWIADWK24B</t>
  </si>
  <si>
    <t>BUDGET #10 FY24</t>
  </si>
  <si>
    <t>TO ADD WIOA FUNDS</t>
  </si>
  <si>
    <t>BUDGET #10 FY24 DEC 7, 2023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</si>
  <si>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</si>
  <si>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</si>
  <si>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</si>
  <si>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</si>
  <si>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</si>
  <si>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</si>
  <si>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</si>
  <si>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</si>
  <si>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</si>
  <si>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</si>
  <si>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</si>
  <si>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</si>
  <si>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</si>
  <si>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  FEB. 27, 2024</t>
  </si>
  <si>
    <t>TO ADD DTA WPP FUNDS</t>
  </si>
  <si>
    <t>BUDGET #13 FY24</t>
  </si>
  <si>
    <t>BUDGET #13 FY24  FEB. 29, 2024</t>
  </si>
  <si>
    <t>TO ADD RESEA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</si>
</sst>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0" fontId="17" fillId="0" borderId="1" xfId="0" applyFont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44" fontId="12" fillId="0" borderId="5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20" fillId="2" borderId="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8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1"/>
  <sheetViews>
    <sheetView tabSelected="1" topLeftCell="A3" zoomScale="110" zoomScaleNormal="110" workbookViewId="0">
      <selection activeCell="A5" sqref="A5"/>
    </sheetView>
  </sheetViews>
  <sheetFormatPr defaultColWidth="9.1796875" defaultRowHeight="12" x14ac:dyDescent="0.3"/>
  <cols>
    <col min="1" max="1" width="61.36328125" style="3" bestFit="1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2.36328125" style="2" customWidth="1"/>
    <col min="8" max="8" width="15.6328125" style="2" hidden="1" customWidth="1"/>
    <col min="9" max="20" width="16.81640625" style="2" hidden="1" customWidth="1"/>
    <col min="21" max="21" width="16.81640625" style="2" customWidth="1"/>
    <col min="22" max="22" width="13.81640625" style="3" hidden="1" customWidth="1"/>
    <col min="23" max="23" width="13.26953125" style="3" bestFit="1" customWidth="1"/>
    <col min="24" max="16384" width="9.1796875" style="3"/>
  </cols>
  <sheetData>
    <row r="1" spans="1:22" ht="20.5" x14ac:dyDescent="0.45">
      <c r="A1" s="3" t="s">
        <v>10</v>
      </c>
      <c r="B1" s="87" t="s">
        <v>9</v>
      </c>
      <c r="C1" s="88"/>
      <c r="D1" s="88"/>
      <c r="E1" s="88"/>
      <c r="F1" s="88"/>
      <c r="G1" s="88"/>
      <c r="H1" s="8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2" ht="20.5" x14ac:dyDescent="0.45">
      <c r="B2" s="10"/>
      <c r="C2" s="10"/>
      <c r="D2" s="10"/>
      <c r="E2" s="11"/>
      <c r="F2" s="11"/>
      <c r="G2" s="11"/>
    </row>
    <row r="3" spans="1:22" ht="20.5" x14ac:dyDescent="0.45">
      <c r="A3" s="4" t="s">
        <v>11</v>
      </c>
      <c r="B3" s="10" t="s">
        <v>7</v>
      </c>
      <c r="C3" s="1"/>
    </row>
    <row r="4" spans="1:22" ht="21" thickBot="1" x14ac:dyDescent="0.5">
      <c r="A4" s="4"/>
      <c r="B4" s="5"/>
      <c r="C4" s="1"/>
    </row>
    <row r="5" spans="1:22" s="14" customFormat="1" ht="29.5" thickBot="1" x14ac:dyDescent="0.4">
      <c r="A5" s="12"/>
      <c r="B5" s="13" t="s">
        <v>2</v>
      </c>
      <c r="C5" s="13" t="s">
        <v>3</v>
      </c>
      <c r="D5" s="13" t="s">
        <v>4</v>
      </c>
      <c r="E5" s="13" t="s">
        <v>5</v>
      </c>
      <c r="F5" s="13" t="s">
        <v>1</v>
      </c>
      <c r="G5" s="60" t="s">
        <v>27</v>
      </c>
      <c r="H5" s="13" t="s">
        <v>44</v>
      </c>
      <c r="I5" s="60" t="s">
        <v>45</v>
      </c>
      <c r="J5" s="60" t="s">
        <v>59</v>
      </c>
      <c r="K5" s="60" t="s">
        <v>62</v>
      </c>
      <c r="L5" s="60" t="s">
        <v>72</v>
      </c>
      <c r="M5" s="60" t="s">
        <v>80</v>
      </c>
      <c r="N5" s="60" t="s">
        <v>90</v>
      </c>
      <c r="O5" s="60" t="s">
        <v>93</v>
      </c>
      <c r="P5" s="60" t="s">
        <v>100</v>
      </c>
      <c r="Q5" s="60" t="s">
        <v>101</v>
      </c>
      <c r="R5" s="60" t="s">
        <v>112</v>
      </c>
      <c r="S5" s="60" t="s">
        <v>115</v>
      </c>
      <c r="T5" s="60" t="s">
        <v>122</v>
      </c>
      <c r="U5" s="60" t="s">
        <v>130</v>
      </c>
      <c r="V5" s="32" t="s">
        <v>6</v>
      </c>
    </row>
    <row r="6" spans="1:22" s="6" customFormat="1" ht="14.5" hidden="1" x14ac:dyDescent="0.35">
      <c r="A6" s="13" t="s">
        <v>8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20"/>
    </row>
    <row r="7" spans="1:22" s="7" customFormat="1" ht="15" hidden="1" x14ac:dyDescent="0.35">
      <c r="A7" s="19" t="s">
        <v>85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20"/>
    </row>
    <row r="8" spans="1:22" s="7" customFormat="1" ht="15" hidden="1" x14ac:dyDescent="0.35">
      <c r="A8" s="33" t="s">
        <v>86</v>
      </c>
      <c r="B8" s="21" t="s">
        <v>54</v>
      </c>
      <c r="C8" s="51" t="s">
        <v>87</v>
      </c>
      <c r="D8" s="65" t="s">
        <v>21</v>
      </c>
      <c r="E8" s="66" t="s">
        <v>22</v>
      </c>
      <c r="F8" s="19" t="s">
        <v>14</v>
      </c>
      <c r="G8" s="19"/>
      <c r="H8" s="22"/>
      <c r="I8" s="22"/>
      <c r="J8" s="22"/>
      <c r="K8" s="22"/>
      <c r="L8" s="22"/>
      <c r="M8" s="22"/>
      <c r="N8" s="73">
        <v>95000</v>
      </c>
      <c r="O8" s="73"/>
      <c r="P8" s="73"/>
      <c r="Q8" s="73"/>
      <c r="R8" s="73"/>
      <c r="S8" s="73"/>
      <c r="T8" s="73"/>
      <c r="U8" s="73"/>
      <c r="V8" s="67">
        <f>SUM(N8)</f>
        <v>95000</v>
      </c>
    </row>
    <row r="9" spans="1:22" s="7" customFormat="1" ht="15.5" hidden="1" thickBot="1" x14ac:dyDescent="0.4">
      <c r="A9" s="36" t="s">
        <v>96</v>
      </c>
      <c r="B9" s="74" t="s">
        <v>54</v>
      </c>
      <c r="C9" s="68" t="s">
        <v>97</v>
      </c>
      <c r="D9" s="65" t="s">
        <v>25</v>
      </c>
      <c r="E9" s="65" t="s">
        <v>26</v>
      </c>
      <c r="F9" s="21" t="s">
        <v>12</v>
      </c>
      <c r="G9" s="21"/>
      <c r="H9" s="22"/>
      <c r="I9" s="22"/>
      <c r="J9" s="22"/>
      <c r="K9" s="22"/>
      <c r="L9" s="22"/>
      <c r="M9" s="22"/>
      <c r="N9" s="73"/>
      <c r="O9" s="73"/>
      <c r="P9" s="73">
        <v>482168</v>
      </c>
      <c r="Q9" s="73"/>
      <c r="R9" s="73"/>
      <c r="S9" s="73"/>
      <c r="T9" s="73"/>
      <c r="U9" s="73"/>
      <c r="V9" s="67">
        <f>SUM(P9)</f>
        <v>482168</v>
      </c>
    </row>
    <row r="10" spans="1:22" s="7" customFormat="1" ht="15.5" hidden="1" thickTop="1" x14ac:dyDescent="0.35">
      <c r="A10" s="36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22"/>
      <c r="N10" s="73"/>
      <c r="O10" s="73"/>
      <c r="P10" s="73"/>
      <c r="Q10" s="73"/>
      <c r="R10" s="73"/>
      <c r="S10" s="73"/>
      <c r="T10" s="73"/>
      <c r="U10" s="73"/>
      <c r="V10" s="67"/>
    </row>
    <row r="11" spans="1:22" s="7" customFormat="1" ht="15" hidden="1" x14ac:dyDescent="0.35">
      <c r="A11" s="36"/>
      <c r="B11" s="21"/>
      <c r="C11" s="34"/>
      <c r="D11" s="34"/>
      <c r="E11" s="34"/>
      <c r="F11" s="21"/>
      <c r="G11" s="21"/>
      <c r="H11" s="22"/>
      <c r="I11" s="22"/>
      <c r="J11" s="22"/>
      <c r="K11" s="22"/>
      <c r="L11" s="22"/>
      <c r="M11" s="22"/>
      <c r="N11" s="73"/>
      <c r="O11" s="73"/>
      <c r="P11" s="73"/>
      <c r="Q11" s="73"/>
      <c r="R11" s="73"/>
      <c r="S11" s="73"/>
      <c r="T11" s="73"/>
      <c r="U11" s="73"/>
      <c r="V11" s="67"/>
    </row>
    <row r="12" spans="1:22" s="7" customFormat="1" ht="15" hidden="1" x14ac:dyDescent="0.35">
      <c r="A12" s="13" t="s">
        <v>8</v>
      </c>
      <c r="B12" s="21"/>
      <c r="C12" s="34"/>
      <c r="D12" s="34"/>
      <c r="E12" s="34"/>
      <c r="F12" s="21"/>
      <c r="G12" s="21"/>
      <c r="H12" s="22"/>
      <c r="I12" s="22"/>
      <c r="J12" s="22"/>
      <c r="K12" s="22"/>
      <c r="L12" s="22"/>
      <c r="M12" s="22"/>
      <c r="N12" s="73"/>
      <c r="O12" s="73"/>
      <c r="P12" s="73"/>
      <c r="Q12" s="73"/>
      <c r="R12" s="73"/>
      <c r="S12" s="73"/>
      <c r="T12" s="73"/>
      <c r="U12" s="73"/>
      <c r="V12" s="67"/>
    </row>
    <row r="13" spans="1:22" s="7" customFormat="1" ht="15" hidden="1" x14ac:dyDescent="0.35">
      <c r="A13" s="19" t="s">
        <v>46</v>
      </c>
      <c r="B13" s="21"/>
      <c r="C13" s="34"/>
      <c r="D13" s="34"/>
      <c r="E13" s="34"/>
      <c r="F13" s="21"/>
      <c r="G13" s="21"/>
      <c r="H13" s="22"/>
      <c r="I13" s="22"/>
      <c r="J13" s="22"/>
      <c r="K13" s="22"/>
      <c r="L13" s="22"/>
      <c r="M13" s="22"/>
      <c r="N13" s="73"/>
      <c r="O13" s="73"/>
      <c r="P13" s="73"/>
      <c r="Q13" s="73"/>
      <c r="R13" s="73"/>
      <c r="S13" s="73"/>
      <c r="T13" s="73"/>
      <c r="U13" s="73"/>
      <c r="V13" s="67"/>
    </row>
    <row r="14" spans="1:22" s="7" customFormat="1" ht="15" hidden="1" x14ac:dyDescent="0.35">
      <c r="A14" s="31" t="s">
        <v>104</v>
      </c>
      <c r="B14" s="21" t="s">
        <v>54</v>
      </c>
      <c r="C14" s="19" t="s">
        <v>105</v>
      </c>
      <c r="D14" s="19" t="s">
        <v>106</v>
      </c>
      <c r="E14" s="19" t="s">
        <v>107</v>
      </c>
      <c r="F14" s="21">
        <v>17.207000000000001</v>
      </c>
      <c r="G14" s="69" t="s">
        <v>28</v>
      </c>
      <c r="H14" s="22"/>
      <c r="I14" s="22"/>
      <c r="J14" s="22"/>
      <c r="K14" s="22"/>
      <c r="L14" s="22"/>
      <c r="M14" s="22"/>
      <c r="N14" s="73"/>
      <c r="O14" s="73"/>
      <c r="P14" s="73"/>
      <c r="Q14" s="73">
        <f>87000-1</f>
        <v>86999</v>
      </c>
      <c r="R14" s="73"/>
      <c r="S14" s="73"/>
      <c r="T14" s="73"/>
      <c r="U14" s="73"/>
      <c r="V14" s="67">
        <f>SUM(P14:Q14)</f>
        <v>86999</v>
      </c>
    </row>
    <row r="15" spans="1:22" s="7" customFormat="1" ht="15" hidden="1" x14ac:dyDescent="0.35">
      <c r="A15" s="31" t="s">
        <v>104</v>
      </c>
      <c r="B15" s="21" t="s">
        <v>56</v>
      </c>
      <c r="C15" s="19" t="s">
        <v>105</v>
      </c>
      <c r="D15" s="19" t="s">
        <v>106</v>
      </c>
      <c r="E15" s="19" t="s">
        <v>107</v>
      </c>
      <c r="F15" s="21">
        <v>17.207000000000001</v>
      </c>
      <c r="G15" s="69" t="s">
        <v>28</v>
      </c>
      <c r="H15" s="22"/>
      <c r="I15" s="22"/>
      <c r="J15" s="22"/>
      <c r="K15" s="22"/>
      <c r="L15" s="22"/>
      <c r="M15" s="22"/>
      <c r="N15" s="73"/>
      <c r="O15" s="73"/>
      <c r="P15" s="73"/>
      <c r="Q15" s="73">
        <v>1</v>
      </c>
      <c r="R15" s="73"/>
      <c r="S15" s="73"/>
      <c r="T15" s="73"/>
      <c r="U15" s="73"/>
      <c r="V15" s="67">
        <f t="shared" ref="V15:V17" si="0">SUM(P15:Q15)</f>
        <v>1</v>
      </c>
    </row>
    <row r="16" spans="1:22" s="7" customFormat="1" ht="15" hidden="1" x14ac:dyDescent="0.35">
      <c r="A16" s="31" t="s">
        <v>108</v>
      </c>
      <c r="B16" s="21" t="s">
        <v>54</v>
      </c>
      <c r="C16" s="19" t="s">
        <v>105</v>
      </c>
      <c r="D16" s="19" t="s">
        <v>106</v>
      </c>
      <c r="E16" s="19" t="s">
        <v>109</v>
      </c>
      <c r="F16" s="21" t="s">
        <v>13</v>
      </c>
      <c r="G16" s="69" t="s">
        <v>28</v>
      </c>
      <c r="H16" s="22"/>
      <c r="I16" s="22"/>
      <c r="J16" s="22"/>
      <c r="K16" s="22"/>
      <c r="L16" s="22"/>
      <c r="M16" s="22"/>
      <c r="N16" s="73"/>
      <c r="O16" s="73"/>
      <c r="P16" s="73"/>
      <c r="Q16" s="73">
        <f>78652-1</f>
        <v>78651</v>
      </c>
      <c r="R16" s="73"/>
      <c r="S16" s="73"/>
      <c r="T16" s="73"/>
      <c r="U16" s="73"/>
      <c r="V16" s="67">
        <f t="shared" si="0"/>
        <v>78651</v>
      </c>
    </row>
    <row r="17" spans="1:23" s="7" customFormat="1" ht="15" hidden="1" x14ac:dyDescent="0.35">
      <c r="A17" s="31" t="s">
        <v>108</v>
      </c>
      <c r="B17" s="21" t="s">
        <v>56</v>
      </c>
      <c r="C17" s="19" t="s">
        <v>105</v>
      </c>
      <c r="D17" s="19" t="s">
        <v>106</v>
      </c>
      <c r="E17" s="19" t="s">
        <v>109</v>
      </c>
      <c r="F17" s="21" t="s">
        <v>13</v>
      </c>
      <c r="G17" s="69" t="s">
        <v>28</v>
      </c>
      <c r="H17" s="22"/>
      <c r="I17" s="22"/>
      <c r="J17" s="22"/>
      <c r="K17" s="22"/>
      <c r="L17" s="22"/>
      <c r="M17" s="22"/>
      <c r="N17" s="73"/>
      <c r="O17" s="73"/>
      <c r="P17" s="73"/>
      <c r="Q17" s="73">
        <v>1</v>
      </c>
      <c r="R17" s="73"/>
      <c r="S17" s="73"/>
      <c r="T17" s="73"/>
      <c r="U17" s="73"/>
      <c r="V17" s="67">
        <f t="shared" si="0"/>
        <v>1</v>
      </c>
    </row>
    <row r="18" spans="1:23" s="7" customFormat="1" ht="15" hidden="1" x14ac:dyDescent="0.35">
      <c r="A18" s="71" t="s">
        <v>42</v>
      </c>
      <c r="B18" s="21" t="s">
        <v>47</v>
      </c>
      <c r="C18" s="18" t="s">
        <v>43</v>
      </c>
      <c r="D18" s="18" t="s">
        <v>15</v>
      </c>
      <c r="E18" s="18" t="s">
        <v>16</v>
      </c>
      <c r="F18" s="72">
        <v>10.561</v>
      </c>
      <c r="G18" s="37"/>
      <c r="H18" s="73">
        <v>2744.4199999999983</v>
      </c>
      <c r="I18" s="22"/>
      <c r="J18" s="22"/>
      <c r="K18" s="22"/>
      <c r="L18" s="22"/>
      <c r="M18" s="22"/>
      <c r="N18" s="73"/>
      <c r="O18" s="73"/>
      <c r="P18" s="73"/>
      <c r="Q18" s="73"/>
      <c r="R18" s="73"/>
      <c r="S18" s="73"/>
      <c r="T18" s="73"/>
      <c r="U18" s="73"/>
      <c r="V18" s="67">
        <f>SUM(H18:I18)</f>
        <v>2744.4199999999983</v>
      </c>
    </row>
    <row r="19" spans="1:23" s="7" customFormat="1" ht="15.5" hidden="1" x14ac:dyDescent="0.35">
      <c r="A19" s="71" t="s">
        <v>118</v>
      </c>
      <c r="B19" s="21" t="s">
        <v>54</v>
      </c>
      <c r="C19" s="84" t="s">
        <v>119</v>
      </c>
      <c r="D19" s="84" t="s">
        <v>120</v>
      </c>
      <c r="E19" s="49" t="s">
        <v>121</v>
      </c>
      <c r="F19" s="85" t="s">
        <v>12</v>
      </c>
      <c r="G19" s="37"/>
      <c r="H19" s="73"/>
      <c r="I19" s="22"/>
      <c r="J19" s="22"/>
      <c r="K19" s="22"/>
      <c r="L19" s="22"/>
      <c r="M19" s="22"/>
      <c r="N19" s="73"/>
      <c r="O19" s="73"/>
      <c r="P19" s="73"/>
      <c r="Q19" s="73"/>
      <c r="R19" s="73"/>
      <c r="S19" s="73">
        <v>20329.93</v>
      </c>
      <c r="T19" s="73"/>
      <c r="U19" s="73"/>
      <c r="V19" s="67">
        <f>S19</f>
        <v>20329.93</v>
      </c>
    </row>
    <row r="20" spans="1:23" s="7" customFormat="1" ht="15" hidden="1" x14ac:dyDescent="0.35">
      <c r="A20" s="71" t="s">
        <v>123</v>
      </c>
      <c r="B20" s="21" t="s">
        <v>54</v>
      </c>
      <c r="C20" s="86" t="s">
        <v>124</v>
      </c>
      <c r="D20" s="86" t="s">
        <v>125</v>
      </c>
      <c r="E20" s="19" t="s">
        <v>126</v>
      </c>
      <c r="F20" s="19" t="s">
        <v>12</v>
      </c>
      <c r="G20" s="37"/>
      <c r="H20" s="73"/>
      <c r="I20" s="22"/>
      <c r="J20" s="22"/>
      <c r="K20" s="22"/>
      <c r="L20" s="22"/>
      <c r="M20" s="22"/>
      <c r="N20" s="73"/>
      <c r="O20" s="73"/>
      <c r="P20" s="73"/>
      <c r="Q20" s="73"/>
      <c r="R20" s="73"/>
      <c r="S20" s="73"/>
      <c r="T20" s="73">
        <v>24305.95</v>
      </c>
      <c r="U20" s="73"/>
      <c r="V20" s="67">
        <f>SUM(T20)</f>
        <v>24305.95</v>
      </c>
    </row>
    <row r="21" spans="1:23" s="7" customFormat="1" ht="15" hidden="1" x14ac:dyDescent="0.35">
      <c r="A21" s="31" t="s">
        <v>127</v>
      </c>
      <c r="B21" s="21" t="s">
        <v>54</v>
      </c>
      <c r="C21" s="86" t="s">
        <v>124</v>
      </c>
      <c r="D21" s="86" t="s">
        <v>125</v>
      </c>
      <c r="E21" s="19" t="s">
        <v>126</v>
      </c>
      <c r="F21" s="19" t="s">
        <v>12</v>
      </c>
      <c r="G21" s="37"/>
      <c r="H21" s="73"/>
      <c r="I21" s="22"/>
      <c r="J21" s="22"/>
      <c r="K21" s="22"/>
      <c r="L21" s="22"/>
      <c r="M21" s="22"/>
      <c r="N21" s="73"/>
      <c r="O21" s="73"/>
      <c r="P21" s="73"/>
      <c r="Q21" s="73"/>
      <c r="R21" s="73"/>
      <c r="S21" s="73"/>
      <c r="T21" s="73">
        <v>12365.043096539401</v>
      </c>
      <c r="U21" s="73"/>
      <c r="V21" s="67">
        <f>SUM(T21)</f>
        <v>12365.043096539401</v>
      </c>
    </row>
    <row r="22" spans="1:23" s="7" customFormat="1" ht="15" hidden="1" x14ac:dyDescent="0.35">
      <c r="A22" s="71"/>
      <c r="B22" s="21"/>
      <c r="C22" s="18"/>
      <c r="D22" s="81"/>
      <c r="E22" s="82"/>
      <c r="F22" s="83"/>
      <c r="G22" s="37"/>
      <c r="H22" s="73"/>
      <c r="I22" s="22"/>
      <c r="J22" s="22"/>
      <c r="K22" s="22"/>
      <c r="L22" s="22"/>
      <c r="M22" s="22"/>
      <c r="N22" s="73"/>
      <c r="O22" s="73"/>
      <c r="P22" s="73"/>
      <c r="Q22" s="73"/>
      <c r="R22" s="73"/>
      <c r="S22" s="73"/>
      <c r="T22" s="73"/>
      <c r="U22" s="73"/>
      <c r="V22" s="67"/>
    </row>
    <row r="23" spans="1:23" s="7" customFormat="1" ht="15" hidden="1" x14ac:dyDescent="0.35">
      <c r="A23" s="31"/>
      <c r="B23" s="56"/>
      <c r="C23" s="19"/>
      <c r="D23" s="55"/>
      <c r="E23" s="48"/>
      <c r="F23" s="37"/>
      <c r="G23" s="37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67"/>
    </row>
    <row r="24" spans="1:23" s="7" customFormat="1" ht="15" hidden="1" x14ac:dyDescent="0.35">
      <c r="A24" s="13" t="s">
        <v>8</v>
      </c>
      <c r="B24" s="37"/>
      <c r="C24" s="38"/>
      <c r="D24" s="38"/>
      <c r="E24" s="39"/>
      <c r="F24" s="37"/>
      <c r="G24" s="37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67"/>
    </row>
    <row r="25" spans="1:23" s="7" customFormat="1" ht="15" hidden="1" x14ac:dyDescent="0.35">
      <c r="A25" s="19" t="s">
        <v>73</v>
      </c>
      <c r="B25" s="37"/>
      <c r="C25" s="34"/>
      <c r="D25" s="38"/>
      <c r="E25" s="35"/>
      <c r="F25" s="37"/>
      <c r="G25" s="37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67"/>
    </row>
    <row r="26" spans="1:23" s="7" customFormat="1" ht="15" hidden="1" x14ac:dyDescent="0.35">
      <c r="A26" s="41" t="s">
        <v>76</v>
      </c>
      <c r="B26" s="21" t="s">
        <v>77</v>
      </c>
      <c r="C26" s="19" t="s">
        <v>75</v>
      </c>
      <c r="D26" s="19" t="s">
        <v>20</v>
      </c>
      <c r="E26" s="35" t="s">
        <v>74</v>
      </c>
      <c r="F26" s="32">
        <v>17.800999999999998</v>
      </c>
      <c r="G26" s="69" t="s">
        <v>29</v>
      </c>
      <c r="H26" s="45"/>
      <c r="I26" s="45"/>
      <c r="J26" s="45"/>
      <c r="K26" s="45"/>
      <c r="L26" s="45">
        <v>7105</v>
      </c>
      <c r="M26" s="45"/>
      <c r="N26" s="45"/>
      <c r="O26" s="45"/>
      <c r="P26" s="45"/>
      <c r="Q26" s="45"/>
      <c r="R26" s="45"/>
      <c r="S26" s="45"/>
      <c r="T26" s="45"/>
      <c r="U26" s="45"/>
      <c r="V26" s="67">
        <f>SUM(L26)</f>
        <v>7105</v>
      </c>
    </row>
    <row r="27" spans="1:23" s="7" customFormat="1" ht="15" hidden="1" x14ac:dyDescent="0.35">
      <c r="A27" s="41" t="s">
        <v>81</v>
      </c>
      <c r="B27" s="21" t="s">
        <v>82</v>
      </c>
      <c r="C27" s="19" t="s">
        <v>75</v>
      </c>
      <c r="D27" s="19" t="s">
        <v>20</v>
      </c>
      <c r="E27" s="35" t="s">
        <v>74</v>
      </c>
      <c r="F27" s="32">
        <v>17.800999999999998</v>
      </c>
      <c r="G27" s="69" t="s">
        <v>29</v>
      </c>
      <c r="H27" s="45"/>
      <c r="I27" s="45"/>
      <c r="J27" s="45"/>
      <c r="K27" s="45"/>
      <c r="L27" s="45"/>
      <c r="M27" s="45">
        <v>31085</v>
      </c>
      <c r="N27" s="45"/>
      <c r="O27" s="45"/>
      <c r="P27" s="45"/>
      <c r="Q27" s="45"/>
      <c r="R27" s="45"/>
      <c r="S27" s="45"/>
      <c r="T27" s="45"/>
      <c r="U27" s="45"/>
      <c r="V27" s="67">
        <f>M27</f>
        <v>31085</v>
      </c>
    </row>
    <row r="28" spans="1:23" s="7" customFormat="1" ht="15" hidden="1" x14ac:dyDescent="0.35">
      <c r="A28" s="41"/>
      <c r="B28" s="21"/>
      <c r="C28" s="19"/>
      <c r="D28" s="34"/>
      <c r="E28" s="19"/>
      <c r="F28" s="19"/>
      <c r="G28" s="19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67"/>
      <c r="W28" s="40"/>
    </row>
    <row r="29" spans="1:23" s="7" customFormat="1" ht="15" hidden="1" x14ac:dyDescent="0.35">
      <c r="A29" s="31"/>
      <c r="B29" s="21"/>
      <c r="C29" s="34"/>
      <c r="D29" s="38"/>
      <c r="E29" s="34"/>
      <c r="F29" s="21"/>
      <c r="G29" s="21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67"/>
    </row>
    <row r="30" spans="1:23" s="7" customFormat="1" ht="15.5" hidden="1" x14ac:dyDescent="0.35">
      <c r="A30" s="31"/>
      <c r="B30" s="21"/>
      <c r="C30" s="49"/>
      <c r="D30" s="19"/>
      <c r="E30" s="49"/>
      <c r="F30" s="21"/>
      <c r="G30" s="21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67"/>
    </row>
    <row r="31" spans="1:23" s="7" customFormat="1" ht="15.5" hidden="1" x14ac:dyDescent="0.35">
      <c r="A31" s="13" t="s">
        <v>8</v>
      </c>
      <c r="B31" s="21"/>
      <c r="C31" s="49"/>
      <c r="D31" s="19"/>
      <c r="E31" s="49"/>
      <c r="F31" s="21"/>
      <c r="G31" s="21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67"/>
    </row>
    <row r="32" spans="1:23" s="50" customFormat="1" ht="15" hidden="1" x14ac:dyDescent="0.35">
      <c r="A32" s="19" t="s">
        <v>30</v>
      </c>
      <c r="B32" s="15"/>
      <c r="C32" s="18"/>
      <c r="D32" s="18"/>
      <c r="E32" s="15"/>
      <c r="F32" s="15"/>
      <c r="G32" s="1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67"/>
    </row>
    <row r="33" spans="1:23" s="7" customFormat="1" ht="15" hidden="1" x14ac:dyDescent="0.35">
      <c r="A33" s="31" t="s">
        <v>33</v>
      </c>
      <c r="B33" s="21" t="s">
        <v>18</v>
      </c>
      <c r="C33" s="64" t="s">
        <v>34</v>
      </c>
      <c r="D33" s="54" t="s">
        <v>35</v>
      </c>
      <c r="E33" s="54" t="s">
        <v>36</v>
      </c>
      <c r="F33" s="19">
        <v>17.245000000000001</v>
      </c>
      <c r="G33" s="69" t="s">
        <v>31</v>
      </c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67"/>
    </row>
    <row r="34" spans="1:23" s="50" customFormat="1" ht="15" hidden="1" x14ac:dyDescent="0.35">
      <c r="A34" s="31" t="s">
        <v>33</v>
      </c>
      <c r="B34" s="21" t="s">
        <v>37</v>
      </c>
      <c r="C34" s="64" t="s">
        <v>34</v>
      </c>
      <c r="D34" s="54" t="s">
        <v>35</v>
      </c>
      <c r="E34" s="54" t="s">
        <v>36</v>
      </c>
      <c r="F34" s="19">
        <v>17.245000000000001</v>
      </c>
      <c r="G34" s="69" t="s">
        <v>31</v>
      </c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67"/>
    </row>
    <row r="35" spans="1:23" s="50" customFormat="1" ht="15" hidden="1" x14ac:dyDescent="0.35">
      <c r="A35" s="31"/>
      <c r="B35" s="21"/>
      <c r="C35" s="19"/>
      <c r="D35" s="19"/>
      <c r="E35" s="19"/>
      <c r="F35" s="19"/>
      <c r="G35" s="19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67"/>
    </row>
    <row r="36" spans="1:23" s="50" customFormat="1" ht="15" hidden="1" x14ac:dyDescent="0.35">
      <c r="A36" s="41"/>
      <c r="B36" s="42"/>
      <c r="C36" s="19"/>
      <c r="D36" s="19"/>
      <c r="E36" s="19"/>
      <c r="F36" s="19"/>
      <c r="G36" s="19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67"/>
    </row>
    <row r="37" spans="1:23" s="50" customFormat="1" ht="15" hidden="1" x14ac:dyDescent="0.35">
      <c r="A37" s="41"/>
      <c r="B37" s="21"/>
      <c r="C37" s="19"/>
      <c r="D37" s="19"/>
      <c r="E37" s="19"/>
      <c r="F37" s="19"/>
      <c r="G37" s="19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67"/>
    </row>
    <row r="38" spans="1:23" s="7" customFormat="1" ht="15" hidden="1" x14ac:dyDescent="0.35">
      <c r="A38" s="41"/>
      <c r="B38" s="21"/>
      <c r="C38" s="19"/>
      <c r="D38" s="19"/>
      <c r="E38" s="19"/>
      <c r="F38" s="19"/>
      <c r="G38" s="19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67"/>
    </row>
    <row r="39" spans="1:23" s="6" customFormat="1" ht="14.5" x14ac:dyDescent="0.35">
      <c r="A39" s="13" t="s">
        <v>8</v>
      </c>
      <c r="B39" s="15"/>
      <c r="C39" s="16"/>
      <c r="D39" s="16"/>
      <c r="E39" s="17"/>
      <c r="F39" s="18"/>
      <c r="G39" s="18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67"/>
    </row>
    <row r="40" spans="1:23" s="6" customFormat="1" ht="14.5" x14ac:dyDescent="0.35">
      <c r="A40" s="19" t="s">
        <v>63</v>
      </c>
      <c r="B40" s="15"/>
      <c r="C40" s="16"/>
      <c r="D40" s="16"/>
      <c r="E40" s="17"/>
      <c r="F40" s="18"/>
      <c r="G40" s="18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67"/>
    </row>
    <row r="41" spans="1:23" s="7" customFormat="1" ht="15.5" x14ac:dyDescent="0.35">
      <c r="A41" s="61" t="s">
        <v>64</v>
      </c>
      <c r="B41" s="74" t="s">
        <v>54</v>
      </c>
      <c r="C41" s="19" t="s">
        <v>65</v>
      </c>
      <c r="D41" s="19" t="s">
        <v>66</v>
      </c>
      <c r="E41" s="19" t="s">
        <v>67</v>
      </c>
      <c r="F41" s="19">
        <v>17.225000000000001</v>
      </c>
      <c r="G41" s="78" t="s">
        <v>68</v>
      </c>
      <c r="H41" s="45"/>
      <c r="I41" s="45"/>
      <c r="J41" s="45"/>
      <c r="K41" s="45">
        <f>56000-1</f>
        <v>55999</v>
      </c>
      <c r="L41" s="45"/>
      <c r="M41" s="45"/>
      <c r="N41" s="45"/>
      <c r="O41" s="45"/>
      <c r="P41" s="45"/>
      <c r="Q41" s="45"/>
      <c r="R41" s="45"/>
      <c r="S41" s="45"/>
      <c r="T41" s="45"/>
      <c r="U41" s="45">
        <v>181500</v>
      </c>
      <c r="V41" s="67">
        <f>SUM(K41:U41)</f>
        <v>237499</v>
      </c>
    </row>
    <row r="42" spans="1:23" s="7" customFormat="1" ht="15.5" hidden="1" x14ac:dyDescent="0.35">
      <c r="A42" s="61" t="s">
        <v>64</v>
      </c>
      <c r="B42" s="21" t="s">
        <v>69</v>
      </c>
      <c r="C42" s="19" t="s">
        <v>65</v>
      </c>
      <c r="D42" s="19" t="s">
        <v>66</v>
      </c>
      <c r="E42" s="19" t="s">
        <v>67</v>
      </c>
      <c r="F42" s="19">
        <v>17.225000000000001</v>
      </c>
      <c r="G42" s="78" t="s">
        <v>68</v>
      </c>
      <c r="H42" s="45"/>
      <c r="I42" s="45"/>
      <c r="J42" s="45"/>
      <c r="K42" s="45">
        <v>1</v>
      </c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67">
        <f>SUM(K42)</f>
        <v>1</v>
      </c>
    </row>
    <row r="43" spans="1:23" s="7" customFormat="1" ht="15" x14ac:dyDescent="0.35">
      <c r="A43" s="41"/>
      <c r="B43" s="21"/>
      <c r="C43" s="19"/>
      <c r="D43" s="19"/>
      <c r="E43" s="19"/>
      <c r="F43" s="19"/>
      <c r="G43" s="19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67"/>
      <c r="W43" s="57"/>
    </row>
    <row r="44" spans="1:23" s="7" customFormat="1" ht="15" x14ac:dyDescent="0.35">
      <c r="A44" s="31"/>
      <c r="B44" s="21"/>
      <c r="C44" s="34"/>
      <c r="D44" s="34"/>
      <c r="E44" s="35"/>
      <c r="F44" s="19"/>
      <c r="G44" s="19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67"/>
    </row>
    <row r="45" spans="1:23" s="50" customFormat="1" ht="15" x14ac:dyDescent="0.35">
      <c r="A45" s="8"/>
      <c r="B45" s="15"/>
      <c r="C45" s="16"/>
      <c r="D45" s="16"/>
      <c r="E45" s="16"/>
      <c r="F45" s="15"/>
      <c r="G45" s="1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67"/>
    </row>
    <row r="46" spans="1:23" s="50" customFormat="1" ht="15" hidden="1" x14ac:dyDescent="0.35">
      <c r="A46" s="13" t="s">
        <v>8</v>
      </c>
      <c r="B46" s="15"/>
      <c r="C46" s="16"/>
      <c r="D46" s="16"/>
      <c r="E46" s="16"/>
      <c r="F46" s="15"/>
      <c r="G46" s="1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67"/>
    </row>
    <row r="47" spans="1:23" s="50" customFormat="1" ht="15" hidden="1" x14ac:dyDescent="0.35">
      <c r="A47" s="19" t="s">
        <v>50</v>
      </c>
      <c r="B47" s="15"/>
      <c r="C47" s="16"/>
      <c r="D47" s="16"/>
      <c r="E47" s="16"/>
      <c r="F47" s="18"/>
      <c r="G47" s="18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67"/>
    </row>
    <row r="48" spans="1:23" s="7" customFormat="1" ht="15.5" hidden="1" x14ac:dyDescent="0.35">
      <c r="A48" s="62" t="s">
        <v>53</v>
      </c>
      <c r="B48" s="74" t="s">
        <v>54</v>
      </c>
      <c r="C48" s="75" t="s">
        <v>55</v>
      </c>
      <c r="D48" s="63" t="s">
        <v>19</v>
      </c>
      <c r="E48" s="63">
        <v>6501</v>
      </c>
      <c r="F48" s="21">
        <v>17.259</v>
      </c>
      <c r="G48" s="70" t="s">
        <v>32</v>
      </c>
      <c r="H48" s="43"/>
      <c r="I48" s="43">
        <f>1372071-1</f>
        <v>1372070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67">
        <f>SUM(I48)</f>
        <v>1372070</v>
      </c>
    </row>
    <row r="49" spans="1:23" s="7" customFormat="1" ht="15.5" hidden="1" x14ac:dyDescent="0.35">
      <c r="A49" s="62" t="s">
        <v>53</v>
      </c>
      <c r="B49" s="21" t="s">
        <v>56</v>
      </c>
      <c r="C49" s="75" t="s">
        <v>55</v>
      </c>
      <c r="D49" s="63" t="s">
        <v>19</v>
      </c>
      <c r="E49" s="63">
        <v>6501</v>
      </c>
      <c r="F49" s="21">
        <v>17.259</v>
      </c>
      <c r="G49" s="70" t="s">
        <v>32</v>
      </c>
      <c r="H49" s="44"/>
      <c r="I49" s="44">
        <v>1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67">
        <f>SUM(I49)</f>
        <v>1</v>
      </c>
    </row>
    <row r="50" spans="1:23" s="6" customFormat="1" ht="15.5" hidden="1" x14ac:dyDescent="0.35">
      <c r="A50" s="31" t="s">
        <v>94</v>
      </c>
      <c r="B50" s="74" t="s">
        <v>54</v>
      </c>
      <c r="C50" s="19" t="s">
        <v>95</v>
      </c>
      <c r="D50" s="49" t="s">
        <v>23</v>
      </c>
      <c r="E50" s="49">
        <v>6502</v>
      </c>
      <c r="F50" s="19">
        <v>17.257999999999999</v>
      </c>
      <c r="G50" s="70" t="s">
        <v>32</v>
      </c>
      <c r="H50" s="45"/>
      <c r="I50" s="45"/>
      <c r="J50" s="45"/>
      <c r="K50" s="45"/>
      <c r="L50" s="45"/>
      <c r="M50" s="45"/>
      <c r="N50" s="45"/>
      <c r="O50" s="45">
        <f>233127-1</f>
        <v>233126</v>
      </c>
      <c r="P50" s="45"/>
      <c r="Q50" s="45"/>
      <c r="R50" s="45"/>
      <c r="S50" s="45"/>
      <c r="T50" s="45"/>
      <c r="U50" s="45"/>
      <c r="V50" s="67">
        <f>O50</f>
        <v>233126</v>
      </c>
    </row>
    <row r="51" spans="1:23" s="7" customFormat="1" ht="15.5" hidden="1" x14ac:dyDescent="0.35">
      <c r="A51" s="31" t="s">
        <v>94</v>
      </c>
      <c r="B51" s="21" t="s">
        <v>56</v>
      </c>
      <c r="C51" s="19" t="s">
        <v>95</v>
      </c>
      <c r="D51" s="49" t="s">
        <v>23</v>
      </c>
      <c r="E51" s="49">
        <v>6502</v>
      </c>
      <c r="F51" s="19">
        <v>17.257999999999999</v>
      </c>
      <c r="G51" s="70" t="s">
        <v>32</v>
      </c>
      <c r="H51" s="45"/>
      <c r="I51" s="45"/>
      <c r="J51" s="45"/>
      <c r="K51" s="45"/>
      <c r="L51" s="45"/>
      <c r="M51" s="45"/>
      <c r="N51" s="45"/>
      <c r="O51" s="45">
        <v>1</v>
      </c>
      <c r="P51" s="45"/>
      <c r="Q51" s="45"/>
      <c r="R51" s="45"/>
      <c r="S51" s="45"/>
      <c r="T51" s="45"/>
      <c r="U51" s="45"/>
      <c r="V51" s="67">
        <f>O51</f>
        <v>1</v>
      </c>
    </row>
    <row r="52" spans="1:23" s="50" customFormat="1" ht="15.5" hidden="1" x14ac:dyDescent="0.35">
      <c r="A52" s="76" t="s">
        <v>57</v>
      </c>
      <c r="B52" s="74" t="s">
        <v>54</v>
      </c>
      <c r="C52" s="77" t="s">
        <v>58</v>
      </c>
      <c r="D52" s="49" t="s">
        <v>24</v>
      </c>
      <c r="E52" s="49">
        <v>6503</v>
      </c>
      <c r="F52" s="19">
        <v>17.277999999999999</v>
      </c>
      <c r="G52" s="70" t="s">
        <v>32</v>
      </c>
      <c r="H52" s="52"/>
      <c r="I52" s="52"/>
      <c r="J52" s="52">
        <f>213059-1</f>
        <v>213058</v>
      </c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67">
        <f>SUM(J52)</f>
        <v>213058</v>
      </c>
    </row>
    <row r="53" spans="1:23" s="50" customFormat="1" ht="14" hidden="1" customHeight="1" x14ac:dyDescent="0.35">
      <c r="A53" s="76" t="s">
        <v>57</v>
      </c>
      <c r="B53" s="21" t="s">
        <v>56</v>
      </c>
      <c r="C53" s="77" t="s">
        <v>58</v>
      </c>
      <c r="D53" s="49" t="s">
        <v>24</v>
      </c>
      <c r="E53" s="49">
        <v>6503</v>
      </c>
      <c r="F53" s="19">
        <v>17.277999999999999</v>
      </c>
      <c r="G53" s="70" t="s">
        <v>32</v>
      </c>
      <c r="H53" s="43"/>
      <c r="I53" s="43"/>
      <c r="J53" s="43">
        <v>1</v>
      </c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67">
        <f>SUM(J53)</f>
        <v>1</v>
      </c>
      <c r="W53" s="53"/>
    </row>
    <row r="54" spans="1:23" s="50" customFormat="1" ht="14" hidden="1" customHeight="1" x14ac:dyDescent="0.35">
      <c r="A54" s="31" t="s">
        <v>94</v>
      </c>
      <c r="B54" s="79" t="s">
        <v>54</v>
      </c>
      <c r="C54" s="19" t="s">
        <v>110</v>
      </c>
      <c r="D54" s="19" t="s">
        <v>23</v>
      </c>
      <c r="E54" s="19">
        <v>6502</v>
      </c>
      <c r="F54" s="19">
        <v>17.257999999999999</v>
      </c>
      <c r="G54" s="80" t="s">
        <v>32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>
        <f>952216-1</f>
        <v>952215</v>
      </c>
      <c r="S54" s="43"/>
      <c r="T54" s="43"/>
      <c r="U54" s="43"/>
      <c r="V54" s="67">
        <f>SUM(R54)</f>
        <v>952215</v>
      </c>
      <c r="W54" s="53"/>
    </row>
    <row r="55" spans="1:23" s="50" customFormat="1" ht="14" hidden="1" customHeight="1" x14ac:dyDescent="0.35">
      <c r="A55" s="31" t="s">
        <v>94</v>
      </c>
      <c r="B55" s="21" t="s">
        <v>56</v>
      </c>
      <c r="C55" s="19" t="s">
        <v>110</v>
      </c>
      <c r="D55" s="19" t="s">
        <v>23</v>
      </c>
      <c r="E55" s="19">
        <v>6502</v>
      </c>
      <c r="F55" s="19">
        <v>17.257999999999999</v>
      </c>
      <c r="G55" s="80" t="s">
        <v>32</v>
      </c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>
        <v>1</v>
      </c>
      <c r="S55" s="43"/>
      <c r="T55" s="43"/>
      <c r="U55" s="43"/>
      <c r="V55" s="67">
        <f t="shared" ref="V55:V57" si="1">SUM(R55)</f>
        <v>1</v>
      </c>
      <c r="W55" s="53"/>
    </row>
    <row r="56" spans="1:23" s="7" customFormat="1" ht="15" hidden="1" x14ac:dyDescent="0.35">
      <c r="A56" s="76" t="s">
        <v>57</v>
      </c>
      <c r="B56" s="79" t="s">
        <v>54</v>
      </c>
      <c r="C56" s="69" t="s">
        <v>111</v>
      </c>
      <c r="D56" s="19" t="s">
        <v>24</v>
      </c>
      <c r="E56" s="19">
        <v>6503</v>
      </c>
      <c r="F56" s="19">
        <v>17.277999999999999</v>
      </c>
      <c r="G56" s="80" t="s">
        <v>32</v>
      </c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>
        <f>774899-1</f>
        <v>774898</v>
      </c>
      <c r="S56" s="43"/>
      <c r="T56" s="43"/>
      <c r="U56" s="43"/>
      <c r="V56" s="67">
        <f t="shared" si="1"/>
        <v>774898</v>
      </c>
    </row>
    <row r="57" spans="1:23" s="7" customFormat="1" ht="15" hidden="1" x14ac:dyDescent="0.35">
      <c r="A57" s="76" t="s">
        <v>57</v>
      </c>
      <c r="B57" s="21" t="s">
        <v>56</v>
      </c>
      <c r="C57" s="69" t="s">
        <v>111</v>
      </c>
      <c r="D57" s="19" t="s">
        <v>24</v>
      </c>
      <c r="E57" s="19">
        <v>6503</v>
      </c>
      <c r="F57" s="19">
        <v>17.277999999999999</v>
      </c>
      <c r="G57" s="80" t="s">
        <v>32</v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>
        <v>1</v>
      </c>
      <c r="S57" s="43"/>
      <c r="T57" s="43"/>
      <c r="U57" s="43"/>
      <c r="V57" s="67">
        <f t="shared" si="1"/>
        <v>1</v>
      </c>
    </row>
    <row r="58" spans="1:23" s="7" customFormat="1" ht="15" hidden="1" x14ac:dyDescent="0.35">
      <c r="A58" s="31"/>
      <c r="B58" s="47"/>
      <c r="C58" s="32"/>
      <c r="D58" s="19"/>
      <c r="E58" s="21"/>
      <c r="F58" s="19"/>
      <c r="G58" s="19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67"/>
    </row>
    <row r="59" spans="1:23" s="7" customFormat="1" ht="15" hidden="1" x14ac:dyDescent="0.35">
      <c r="A59" s="31"/>
      <c r="B59" s="21"/>
      <c r="C59" s="32"/>
      <c r="D59" s="19"/>
      <c r="E59" s="21"/>
      <c r="F59" s="19"/>
      <c r="G59" s="19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67"/>
    </row>
    <row r="60" spans="1:23" s="7" customFormat="1" ht="15" x14ac:dyDescent="0.35">
      <c r="A60" s="31"/>
      <c r="B60" s="21"/>
      <c r="C60" s="32"/>
      <c r="D60" s="19"/>
      <c r="E60" s="21"/>
      <c r="F60" s="19"/>
      <c r="G60" s="19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7"/>
      <c r="W60" s="40"/>
    </row>
    <row r="61" spans="1:23" s="7" customFormat="1" ht="18" x14ac:dyDescent="0.4">
      <c r="A61" s="9" t="s">
        <v>0</v>
      </c>
      <c r="B61" s="23"/>
      <c r="C61" s="24"/>
      <c r="D61" s="24"/>
      <c r="E61" s="24"/>
      <c r="F61" s="24"/>
      <c r="G61" s="24"/>
      <c r="H61" s="46">
        <f>SUM(H18:H60)</f>
        <v>2744.4199999999983</v>
      </c>
      <c r="I61" s="46">
        <f>SUM(I23:I60)</f>
        <v>1372071</v>
      </c>
      <c r="J61" s="46">
        <f>SUM(J47:J59)</f>
        <v>213059</v>
      </c>
      <c r="K61" s="46">
        <f>SUM(K40:K44)</f>
        <v>56000</v>
      </c>
      <c r="L61" s="46">
        <f>SUM(L26:L29)</f>
        <v>7105</v>
      </c>
      <c r="M61" s="46">
        <f>SUM(M26:M28)</f>
        <v>31085</v>
      </c>
      <c r="N61" s="46">
        <f>SUM(N7:N10)</f>
        <v>95000</v>
      </c>
      <c r="O61" s="46">
        <f>SUM(O47:O57)</f>
        <v>233127</v>
      </c>
      <c r="P61" s="46">
        <f>SUM(P9:P11)</f>
        <v>482168</v>
      </c>
      <c r="Q61" s="46">
        <f>SUM(Q13:Q17)</f>
        <v>165652</v>
      </c>
      <c r="R61" s="46">
        <f>SUM(R46:R58)</f>
        <v>1727115</v>
      </c>
      <c r="S61" s="46">
        <f>SUM(S12:S21)</f>
        <v>20329.93</v>
      </c>
      <c r="T61" s="46">
        <f>SUM(T13:T23)</f>
        <v>36670.993096539401</v>
      </c>
      <c r="U61" s="46">
        <f>SUM(U40:U60)</f>
        <v>181500</v>
      </c>
      <c r="V61" s="67"/>
    </row>
    <row r="62" spans="1:23" s="7" customFormat="1" ht="18" x14ac:dyDescent="0.4">
      <c r="A62" s="26"/>
      <c r="B62" s="27"/>
      <c r="C62" s="28"/>
      <c r="D62" s="28"/>
      <c r="E62" s="28"/>
      <c r="F62" s="28"/>
      <c r="G62" s="28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30"/>
    </row>
    <row r="63" spans="1:23" ht="15" x14ac:dyDescent="0.35">
      <c r="A63" s="25" t="s">
        <v>17</v>
      </c>
      <c r="B63" s="7"/>
    </row>
    <row r="64" spans="1:23" ht="14.5" hidden="1" x14ac:dyDescent="0.35">
      <c r="A64" s="25" t="s">
        <v>48</v>
      </c>
    </row>
    <row r="65" spans="1:1" ht="14.5" hidden="1" x14ac:dyDescent="0.35">
      <c r="A65" s="59" t="s">
        <v>49</v>
      </c>
    </row>
    <row r="66" spans="1:1" ht="14.5" hidden="1" x14ac:dyDescent="0.35">
      <c r="A66" s="25" t="s">
        <v>51</v>
      </c>
    </row>
    <row r="67" spans="1:1" ht="14.5" hidden="1" x14ac:dyDescent="0.35">
      <c r="A67" s="59" t="s">
        <v>52</v>
      </c>
    </row>
    <row r="68" spans="1:1" ht="14.5" hidden="1" x14ac:dyDescent="0.35">
      <c r="A68" s="25" t="s">
        <v>60</v>
      </c>
    </row>
    <row r="69" spans="1:1" ht="14.5" hidden="1" x14ac:dyDescent="0.35">
      <c r="A69" s="59" t="s">
        <v>61</v>
      </c>
    </row>
    <row r="70" spans="1:1" ht="14.5" hidden="1" x14ac:dyDescent="0.35">
      <c r="A70" s="25" t="s">
        <v>70</v>
      </c>
    </row>
    <row r="71" spans="1:1" ht="14.5" hidden="1" x14ac:dyDescent="0.35">
      <c r="A71" s="59" t="s">
        <v>71</v>
      </c>
    </row>
    <row r="72" spans="1:1" ht="14.5" hidden="1" x14ac:dyDescent="0.35">
      <c r="A72" s="25" t="s">
        <v>78</v>
      </c>
    </row>
    <row r="73" spans="1:1" ht="14.5" hidden="1" x14ac:dyDescent="0.35">
      <c r="A73" s="59" t="s">
        <v>79</v>
      </c>
    </row>
    <row r="74" spans="1:1" ht="14.5" hidden="1" x14ac:dyDescent="0.35">
      <c r="A74" s="25" t="s">
        <v>84</v>
      </c>
    </row>
    <row r="75" spans="1:1" ht="14.5" hidden="1" x14ac:dyDescent="0.35">
      <c r="A75" s="59" t="s">
        <v>83</v>
      </c>
    </row>
    <row r="76" spans="1:1" ht="14.5" hidden="1" x14ac:dyDescent="0.35">
      <c r="A76" s="25" t="s">
        <v>89</v>
      </c>
    </row>
    <row r="77" spans="1:1" ht="14.5" hidden="1" x14ac:dyDescent="0.35">
      <c r="A77" s="25" t="s">
        <v>88</v>
      </c>
    </row>
    <row r="78" spans="1:1" ht="14.5" hidden="1" x14ac:dyDescent="0.35">
      <c r="A78" s="25" t="s">
        <v>92</v>
      </c>
    </row>
    <row r="79" spans="1:1" ht="14.5" hidden="1" x14ac:dyDescent="0.35">
      <c r="A79" s="59" t="s">
        <v>91</v>
      </c>
    </row>
    <row r="80" spans="1:1" ht="14.5" hidden="1" x14ac:dyDescent="0.35">
      <c r="A80" s="25" t="s">
        <v>98</v>
      </c>
    </row>
    <row r="81" spans="1:1" ht="14.5" hidden="1" x14ac:dyDescent="0.35">
      <c r="A81" s="59" t="s">
        <v>99</v>
      </c>
    </row>
    <row r="82" spans="1:1" ht="14.5" hidden="1" x14ac:dyDescent="0.35">
      <c r="A82" s="25" t="s">
        <v>103</v>
      </c>
    </row>
    <row r="83" spans="1:1" ht="14.5" hidden="1" x14ac:dyDescent="0.35">
      <c r="A83" s="59" t="s">
        <v>102</v>
      </c>
    </row>
    <row r="84" spans="1:1" ht="14.5" hidden="1" x14ac:dyDescent="0.35">
      <c r="A84" s="25" t="s">
        <v>114</v>
      </c>
    </row>
    <row r="85" spans="1:1" ht="14.5" hidden="1" x14ac:dyDescent="0.35">
      <c r="A85" s="59" t="s">
        <v>113</v>
      </c>
    </row>
    <row r="86" spans="1:1" ht="14.5" hidden="1" x14ac:dyDescent="0.35">
      <c r="A86" s="25" t="s">
        <v>116</v>
      </c>
    </row>
    <row r="87" spans="1:1" ht="14.5" hidden="1" x14ac:dyDescent="0.35">
      <c r="A87" s="59" t="s">
        <v>117</v>
      </c>
    </row>
    <row r="88" spans="1:1" ht="14.5" hidden="1" x14ac:dyDescent="0.35">
      <c r="A88" s="25" t="s">
        <v>128</v>
      </c>
    </row>
    <row r="89" spans="1:1" ht="14.5" hidden="1" x14ac:dyDescent="0.35">
      <c r="A89" s="59" t="s">
        <v>129</v>
      </c>
    </row>
    <row r="90" spans="1:1" ht="14.5" x14ac:dyDescent="0.35">
      <c r="A90" s="25" t="s">
        <v>131</v>
      </c>
    </row>
    <row r="91" spans="1:1" ht="14.5" x14ac:dyDescent="0.35">
      <c r="A91" s="59" t="s">
        <v>132</v>
      </c>
    </row>
    <row r="98" spans="1:1" ht="14.5" x14ac:dyDescent="0.35">
      <c r="A98" s="14" t="s">
        <v>38</v>
      </c>
    </row>
    <row r="99" spans="1:1" ht="14.5" x14ac:dyDescent="0.35">
      <c r="A99" s="14" t="s">
        <v>40</v>
      </c>
    </row>
    <row r="100" spans="1:1" ht="14.5" x14ac:dyDescent="0.35">
      <c r="A100" s="14" t="s">
        <v>39</v>
      </c>
    </row>
    <row r="101" spans="1:1" ht="14.5" x14ac:dyDescent="0.35">
      <c r="A101" s="14" t="s">
        <v>41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2019-01-09T16:25:12Z</cp:lastPrinted>
  <dcterms:created xsi:type="dcterms:W3CDTF">2000-04-13T13:33:42Z</dcterms:created>
  <dcterms:modified xsi:type="dcterms:W3CDTF">2024-02-29T14:06:20Z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