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8871DF3A-1AFA-466B-8389-B1AADD00D82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ENTRAL" sheetId="2" r:id="rId1"/>
    <sheet name="Sheet1" sheetId="3" r:id="rId2"/>
  </sheets>
  <definedNames>
    <definedName name="_xlnm.Print_Area" localSheetId="0">CENTRAL!$A$1:$H$69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26" i="2" l="1"/>
  <c r="Y67" i="2"/>
  <c r="X67" i="2"/>
  <c r="Z25" i="2"/>
  <c r="Z24" i="2"/>
  <c r="W67" i="2"/>
  <c r="Z23" i="2"/>
  <c r="V22" i="2"/>
  <c r="V67" i="2" s="1"/>
  <c r="U67" i="2"/>
  <c r="T67" i="2"/>
  <c r="Z21" i="2"/>
  <c r="Z20" i="2"/>
  <c r="S67" i="2"/>
  <c r="Z19" i="2"/>
  <c r="Z61" i="2"/>
  <c r="Z63" i="2"/>
  <c r="R62" i="2"/>
  <c r="Z62" i="2" s="1"/>
  <c r="R60" i="2"/>
  <c r="Z60" i="2" s="1"/>
  <c r="Q16" i="2"/>
  <c r="Z16" i="2" s="1"/>
  <c r="Q14" i="2"/>
  <c r="Z14" i="2" s="1"/>
  <c r="Z15" i="2"/>
  <c r="Z17" i="2"/>
  <c r="Z9" i="2"/>
  <c r="P67" i="2"/>
  <c r="Z57" i="2"/>
  <c r="O56" i="2"/>
  <c r="Z56" i="2" s="1"/>
  <c r="Z8" i="2"/>
  <c r="N67" i="2"/>
  <c r="Z33" i="2"/>
  <c r="M67" i="2"/>
  <c r="Z32" i="2"/>
  <c r="L67" i="2"/>
  <c r="Z22" i="2" l="1"/>
  <c r="R67" i="2"/>
  <c r="Q67" i="2"/>
  <c r="O67" i="2"/>
  <c r="Z48" i="2"/>
  <c r="K47" i="2"/>
  <c r="Z47" i="2" s="1"/>
  <c r="J58" i="2"/>
  <c r="J67" i="2" s="1"/>
  <c r="Z59" i="2"/>
  <c r="Z55" i="2"/>
  <c r="I54" i="2"/>
  <c r="I67" i="2" s="1"/>
  <c r="Z18" i="2"/>
  <c r="H67" i="2"/>
  <c r="Z58" i="2" l="1"/>
  <c r="K67" i="2"/>
  <c r="Z54" i="2"/>
</calcChain>
</file>

<file path=xl/sharedStrings.xml><?xml version="1.0" encoding="utf-8"?>
<sst xmlns="http://schemas.openxmlformats.org/spreadsheetml/2006/main" count="258" uniqueCount="159">
  <si>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</si>
  <si>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</si>
  <si>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</si>
  <si>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</si>
  <si>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</si>
  <si>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</si>
  <si>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</si>
  <si>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</si>
  <si>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</si>
  <si>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</si>
  <si>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</si>
  <si>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</si>
  <si>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</si>
  <si>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17.207</t>
  </si>
  <si>
    <t>N.A</t>
  </si>
  <si>
    <t>4400-3067</t>
  </si>
  <si>
    <t>K103</t>
  </si>
  <si>
    <t xml:space="preserve"> DESCRIPTION:</t>
  </si>
  <si>
    <t>JULY 1, 2022-JUNE 30, 2023</t>
  </si>
  <si>
    <t>7003-1631</t>
  </si>
  <si>
    <t>7002-6628</t>
  </si>
  <si>
    <t>7003-0135</t>
  </si>
  <si>
    <t>K264</t>
  </si>
  <si>
    <t>7003-1630</t>
  </si>
  <si>
    <t>7003-1778</t>
  </si>
  <si>
    <t>7003-0803</t>
  </si>
  <si>
    <t>K284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</si>
  <si>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</si>
  <si>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</si>
  <si>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</si>
  <si>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</si>
  <si>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</si>
  <si>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</si>
  <si>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</si>
  <si>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</si>
  <si>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</si>
  <si>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</si>
  <si>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</si>
  <si>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</si>
  <si>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</si>
  <si>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</si>
  <si>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</si>
  <si>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</si>
  <si>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FY20233067</t>
  </si>
  <si>
    <t>INITIAL AWARD FY24</t>
  </si>
  <si>
    <t>BUDGET #1 FY24</t>
  </si>
  <si>
    <t>CT EOL 24CCWORCWP</t>
  </si>
  <si>
    <t>JULY 1, 2023-SEPT. 30, 2023</t>
  </si>
  <si>
    <t>INITIAL AWARD FY24 MAY 31, 2023</t>
  </si>
  <si>
    <t>TO ADD WPP SNAP EXPANSION FUNDS</t>
  </si>
  <si>
    <t>CT EOL 24CCWORCWIA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</si>
  <si>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</si>
  <si>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</si>
  <si>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</si>
  <si>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</si>
  <si>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</si>
  <si>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</si>
  <si>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DISLOCATED WORKER</t>
  </si>
  <si>
    <t>FWIADWK24A</t>
  </si>
  <si>
    <t>BUDGET #2 FY24</t>
  </si>
  <si>
    <t>BUDGET #2 FY24 AUGUST 2, 2023</t>
  </si>
  <si>
    <t>TO ADD FY24 DISLOCATED WORKER FUNDS</t>
  </si>
  <si>
    <t>BUDGET #3 FY24</t>
  </si>
  <si>
    <t>CT EOL 24CCWORCNEGREA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</si>
  <si>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</si>
  <si>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</si>
  <si>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</si>
  <si>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</si>
  <si>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</si>
  <si>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</si>
  <si>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</si>
  <si>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</si>
  <si>
    <t>BUDGET #4 FY24</t>
  </si>
  <si>
    <t>CT EOL 24CCWORCVETSUI</t>
  </si>
  <si>
    <t>K109</t>
  </si>
  <si>
    <t>FVETS2023</t>
  </si>
  <si>
    <t>VETS BRONZE WINNER</t>
  </si>
  <si>
    <t>AUG 1, 2023-DEC 31, 2023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</si>
  <si>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</si>
  <si>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</si>
  <si>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</si>
  <si>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</si>
  <si>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</si>
  <si>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</si>
  <si>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</si>
  <si>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CT EOL 24CCWORCSOSWTF</t>
  </si>
  <si>
    <t>WORKFORCE TRAINING FUND</t>
  </si>
  <si>
    <t>WTRUSTF24</t>
  </si>
  <si>
    <t>TO ADD WTF FUNDS</t>
  </si>
  <si>
    <t>BUDGET #6 FY24 SEPTEMBER 12, 2023</t>
  </si>
  <si>
    <t>BUDGET #6 FY24</t>
  </si>
  <si>
    <t>TO ADD FY24 ADULT FUNDS</t>
  </si>
  <si>
    <t>BUDGET #7 FY24 SEPTEMBER 26, 2023</t>
  </si>
  <si>
    <t>BUDGET #7 FY24</t>
  </si>
  <si>
    <t>ADULT</t>
  </si>
  <si>
    <t>FWIAADT24A</t>
  </si>
  <si>
    <t>STATE ONE STOP</t>
  </si>
  <si>
    <t>STOSCC2024</t>
  </si>
  <si>
    <t>BUDGET #8 FY24 SEPTEMBER 27, 2023</t>
  </si>
  <si>
    <t>TO ADD FY24 SOS FUNDS</t>
  </si>
  <si>
    <t>BUDGET #8 FY24</t>
  </si>
  <si>
    <t>BUDGET #9 FY24</t>
  </si>
  <si>
    <t>TO ADD WP FUNDS</t>
  </si>
  <si>
    <t>BUDGET #9 FY24 DEC 1, 2023</t>
  </si>
  <si>
    <t>WP 90%</t>
  </si>
  <si>
    <t>FES2024</t>
  </si>
  <si>
    <t>7002-6626</t>
  </si>
  <si>
    <t>K105</t>
  </si>
  <si>
    <t>WP 10%</t>
  </si>
  <si>
    <t>K107</t>
  </si>
  <si>
    <t>FWIAADT24B</t>
  </si>
  <si>
    <t>FWIADWK24B</t>
  </si>
  <si>
    <t>BUDGET #10 FY24</t>
  </si>
  <si>
    <t>TO ADD WIOA FUNDS</t>
  </si>
  <si>
    <t>BUDGET #10 FY24 DEC 7, 2023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</si>
  <si>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</si>
  <si>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</si>
  <si>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</si>
  <si>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</si>
  <si>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</si>
  <si>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</si>
  <si>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</si>
  <si>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</si>
  <si>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</si>
  <si>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</si>
  <si>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</si>
  <si>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</si>
  <si>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</si>
  <si>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  FEB. 27, 2024</t>
  </si>
  <si>
    <t>TO ADD DTA WPP FUNDS</t>
  </si>
  <si>
    <t>BUDGET #13 FY24</t>
  </si>
  <si>
    <t>BUDGET #13 FY24  FEB. 29, 2024</t>
  </si>
  <si>
    <t>TO ADD RESEA FUNDS</t>
  </si>
  <si>
    <t>BUDGET #14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</si>
  <si>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</si>
  <si>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</si>
  <si>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</si>
  <si>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</si>
  <si>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</si>
  <si>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</si>
  <si>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</t>
  </si>
  <si>
    <t>BUDGET #15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</si>
  <si>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</si>
  <si>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</si>
  <si>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</si>
  <si>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</si>
  <si>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</si>
  <si>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</si>
  <si>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</si>
  <si>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</si>
  <si>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#16 FY24</t>
  </si>
  <si>
    <t>BUDGET #16 FY24  MARCH 5, 2024</t>
  </si>
  <si>
    <t>TO MAKE ADJUSTMENT FOR RETAINED AMOUNT</t>
  </si>
  <si>
    <t>BUDGET #17 FY24  MARCH 13, 2024</t>
  </si>
  <si>
    <t>BUDGET #17 FY24</t>
  </si>
  <si>
    <t>MA COMMISION FOR THE BLIND</t>
  </si>
  <si>
    <t> FH126A23VR</t>
  </si>
  <si>
    <t>4110-3021</t>
  </si>
  <si>
    <t>K222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</si>
</sst>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0" fontId="17" fillId="0" borderId="1" xfId="0" applyFont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44" fontId="12" fillId="0" borderId="1" xfId="1" applyFont="1" applyFill="1" applyBorder="1"/>
    <xf numFmtId="0" fontId="20" fillId="2" borderId="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7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26" fillId="0" borderId="7" xfId="0" applyFont="1" applyBorder="1" applyAlignment="1">
      <alignment horizontal="center" wrapText="1"/>
    </xf>
    <xf numFmtId="0" fontId="27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4" fillId="0" borderId="1" xfId="0" applyFont="1" applyBorder="1" applyAlignment="1">
      <alignment horizontal="left" vertical="top"/>
    </xf>
    <xf numFmtId="0" fontId="18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 wrapText="1"/>
    </xf>
    <xf numFmtId="0" fontId="14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2" fillId="0" borderId="3" xfId="0" quotePrefix="1" applyFont="1" applyBorder="1" applyAlignment="1">
      <alignment horizontal="center" wrapText="1"/>
    </xf>
    <xf numFmtId="0" fontId="27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6"/>
  <sheetViews>
    <sheetView tabSelected="1" topLeftCell="A27" zoomScale="110" zoomScaleNormal="110" workbookViewId="0">
      <selection activeCell="A106" sqref="A106"/>
    </sheetView>
  </sheetViews>
  <sheetFormatPr defaultColWidth="9.1796875" defaultRowHeight="12" x14ac:dyDescent="0.3"/>
  <cols>
    <col min="1" max="1" width="85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2.36328125" style="2" customWidth="1"/>
    <col min="8" max="8" width="15.6328125" style="2" hidden="1" customWidth="1"/>
    <col min="9" max="21" width="16.81640625" style="2" hidden="1" customWidth="1"/>
    <col min="22" max="22" width="15.08984375" style="2" hidden="1" customWidth="1"/>
    <col min="23" max="24" width="16.81640625" style="2" hidden="1" customWidth="1"/>
    <col min="25" max="25" width="16.81640625" style="2" customWidth="1"/>
    <col min="26" max="26" width="13.81640625" style="3" hidden="1" customWidth="1"/>
    <col min="27" max="27" width="13.7265625" style="3" bestFit="1" customWidth="1"/>
    <col min="28" max="16384" width="9.1796875" style="3"/>
  </cols>
  <sheetData>
    <row r="1" spans="1:26" ht="20.5" x14ac:dyDescent="0.45">
      <c r="A1" s="3" t="s">
        <v>10</v>
      </c>
      <c r="B1" s="86" t="s">
        <v>9</v>
      </c>
      <c r="C1" s="87"/>
      <c r="D1" s="87"/>
      <c r="E1" s="87"/>
      <c r="F1" s="87"/>
      <c r="G1" s="87"/>
      <c r="H1" s="87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6" ht="20.5" x14ac:dyDescent="0.45">
      <c r="B2" s="10"/>
      <c r="C2" s="10"/>
      <c r="D2" s="10"/>
      <c r="E2" s="11"/>
      <c r="F2" s="11"/>
      <c r="G2" s="11"/>
    </row>
    <row r="3" spans="1:26" ht="20.5" x14ac:dyDescent="0.45">
      <c r="A3" s="4" t="s">
        <v>11</v>
      </c>
      <c r="B3" s="10" t="s">
        <v>7</v>
      </c>
      <c r="C3" s="1"/>
    </row>
    <row r="4" spans="1:26" ht="21" thickBot="1" x14ac:dyDescent="0.5">
      <c r="A4" s="4"/>
      <c r="B4" s="5"/>
      <c r="C4" s="1"/>
    </row>
    <row r="5" spans="1:26" s="14" customFormat="1" ht="29.5" thickBot="1" x14ac:dyDescent="0.4">
      <c r="A5" s="12"/>
      <c r="B5" s="13" t="s">
        <v>2</v>
      </c>
      <c r="C5" s="13" t="s">
        <v>3</v>
      </c>
      <c r="D5" s="13" t="s">
        <v>4</v>
      </c>
      <c r="E5" s="13" t="s">
        <v>5</v>
      </c>
      <c r="F5" s="13" t="s">
        <v>1</v>
      </c>
      <c r="G5" s="58" t="s">
        <v>27</v>
      </c>
      <c r="H5" s="13" t="s">
        <v>44</v>
      </c>
      <c r="I5" s="58" t="s">
        <v>45</v>
      </c>
      <c r="J5" s="58" t="s">
        <v>59</v>
      </c>
      <c r="K5" s="58" t="s">
        <v>62</v>
      </c>
      <c r="L5" s="58" t="s">
        <v>72</v>
      </c>
      <c r="M5" s="58" t="s">
        <v>80</v>
      </c>
      <c r="N5" s="58" t="s">
        <v>90</v>
      </c>
      <c r="O5" s="58" t="s">
        <v>93</v>
      </c>
      <c r="P5" s="58" t="s">
        <v>100</v>
      </c>
      <c r="Q5" s="58" t="s">
        <v>101</v>
      </c>
      <c r="R5" s="58" t="s">
        <v>112</v>
      </c>
      <c r="S5" s="58" t="s">
        <v>115</v>
      </c>
      <c r="T5" s="58" t="s">
        <v>122</v>
      </c>
      <c r="U5" s="58" t="s">
        <v>130</v>
      </c>
      <c r="V5" s="58" t="s">
        <v>133</v>
      </c>
      <c r="W5" s="58" t="s">
        <v>140</v>
      </c>
      <c r="X5" s="58" t="s">
        <v>150</v>
      </c>
      <c r="Y5" s="58" t="s">
        <v>154</v>
      </c>
      <c r="Z5" s="32" t="s">
        <v>6</v>
      </c>
    </row>
    <row r="6" spans="1:26" s="6" customFormat="1" ht="14.5" hidden="1" x14ac:dyDescent="0.35">
      <c r="A6" s="13" t="s">
        <v>8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20"/>
    </row>
    <row r="7" spans="1:26" s="7" customFormat="1" ht="15" hidden="1" x14ac:dyDescent="0.35">
      <c r="A7" s="19" t="s">
        <v>85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20"/>
    </row>
    <row r="8" spans="1:26" s="7" customFormat="1" ht="15" hidden="1" x14ac:dyDescent="0.35">
      <c r="A8" s="33" t="s">
        <v>86</v>
      </c>
      <c r="B8" s="21" t="s">
        <v>54</v>
      </c>
      <c r="C8" s="51" t="s">
        <v>87</v>
      </c>
      <c r="D8" s="63" t="s">
        <v>21</v>
      </c>
      <c r="E8" s="64" t="s">
        <v>22</v>
      </c>
      <c r="F8" s="19" t="s">
        <v>14</v>
      </c>
      <c r="G8" s="19"/>
      <c r="H8" s="22"/>
      <c r="I8" s="22"/>
      <c r="J8" s="22"/>
      <c r="K8" s="22"/>
      <c r="L8" s="22"/>
      <c r="M8" s="22"/>
      <c r="N8" s="71">
        <v>95000</v>
      </c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65">
        <f>SUM(N8)</f>
        <v>95000</v>
      </c>
    </row>
    <row r="9" spans="1:26" s="7" customFormat="1" ht="15.5" hidden="1" thickBot="1" x14ac:dyDescent="0.4">
      <c r="A9" s="36" t="s">
        <v>96</v>
      </c>
      <c r="B9" s="72" t="s">
        <v>54</v>
      </c>
      <c r="C9" s="66" t="s">
        <v>97</v>
      </c>
      <c r="D9" s="63" t="s">
        <v>25</v>
      </c>
      <c r="E9" s="63" t="s">
        <v>26</v>
      </c>
      <c r="F9" s="21" t="s">
        <v>12</v>
      </c>
      <c r="G9" s="21"/>
      <c r="H9" s="22"/>
      <c r="I9" s="22"/>
      <c r="J9" s="22"/>
      <c r="K9" s="22"/>
      <c r="L9" s="22"/>
      <c r="M9" s="22"/>
      <c r="N9" s="71"/>
      <c r="O9" s="71"/>
      <c r="P9" s="71">
        <v>482168</v>
      </c>
      <c r="Q9" s="71"/>
      <c r="R9" s="71"/>
      <c r="S9" s="71"/>
      <c r="T9" s="71"/>
      <c r="U9" s="71"/>
      <c r="V9" s="71"/>
      <c r="W9" s="71"/>
      <c r="X9" s="71"/>
      <c r="Y9" s="71"/>
      <c r="Z9" s="65">
        <f>SUM(P9)</f>
        <v>482168</v>
      </c>
    </row>
    <row r="10" spans="1:26" s="7" customFormat="1" ht="15.5" hidden="1" thickTop="1" x14ac:dyDescent="0.35">
      <c r="A10" s="36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22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65"/>
    </row>
    <row r="11" spans="1:26" s="7" customFormat="1" ht="15" x14ac:dyDescent="0.35">
      <c r="A11" s="36"/>
      <c r="B11" s="21"/>
      <c r="C11" s="34"/>
      <c r="D11" s="34"/>
      <c r="E11" s="34"/>
      <c r="F11" s="21"/>
      <c r="G11" s="21"/>
      <c r="H11" s="22"/>
      <c r="I11" s="22"/>
      <c r="J11" s="22"/>
      <c r="K11" s="22"/>
      <c r="L11" s="22"/>
      <c r="M11" s="22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65"/>
    </row>
    <row r="12" spans="1:26" s="7" customFormat="1" ht="15" x14ac:dyDescent="0.35">
      <c r="A12" s="13" t="s">
        <v>8</v>
      </c>
      <c r="B12" s="21"/>
      <c r="C12" s="34"/>
      <c r="D12" s="34"/>
      <c r="E12" s="34"/>
      <c r="F12" s="21"/>
      <c r="G12" s="21"/>
      <c r="H12" s="22"/>
      <c r="I12" s="22"/>
      <c r="J12" s="22"/>
      <c r="K12" s="22"/>
      <c r="L12" s="22"/>
      <c r="M12" s="22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65"/>
    </row>
    <row r="13" spans="1:26" s="7" customFormat="1" ht="15" x14ac:dyDescent="0.35">
      <c r="A13" s="19" t="s">
        <v>46</v>
      </c>
      <c r="B13" s="21"/>
      <c r="C13" s="34"/>
      <c r="D13" s="34"/>
      <c r="E13" s="34"/>
      <c r="F13" s="21"/>
      <c r="G13" s="21"/>
      <c r="H13" s="22"/>
      <c r="I13" s="22"/>
      <c r="J13" s="22"/>
      <c r="K13" s="22"/>
      <c r="L13" s="22"/>
      <c r="M13" s="22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65"/>
    </row>
    <row r="14" spans="1:26" s="7" customFormat="1" ht="15" hidden="1" x14ac:dyDescent="0.35">
      <c r="A14" s="31" t="s">
        <v>104</v>
      </c>
      <c r="B14" s="21" t="s">
        <v>54</v>
      </c>
      <c r="C14" s="19" t="s">
        <v>105</v>
      </c>
      <c r="D14" s="19" t="s">
        <v>106</v>
      </c>
      <c r="E14" s="19" t="s">
        <v>107</v>
      </c>
      <c r="F14" s="21">
        <v>17.207000000000001</v>
      </c>
      <c r="G14" s="67" t="s">
        <v>28</v>
      </c>
      <c r="H14" s="22"/>
      <c r="I14" s="22"/>
      <c r="J14" s="22"/>
      <c r="K14" s="22"/>
      <c r="L14" s="22"/>
      <c r="M14" s="22"/>
      <c r="N14" s="71"/>
      <c r="O14" s="71"/>
      <c r="P14" s="71"/>
      <c r="Q14" s="71">
        <f>87000-1</f>
        <v>86999</v>
      </c>
      <c r="R14" s="71"/>
      <c r="S14" s="71"/>
      <c r="T14" s="71"/>
      <c r="U14" s="71"/>
      <c r="V14" s="71"/>
      <c r="W14" s="71"/>
      <c r="X14" s="71"/>
      <c r="Y14" s="71"/>
      <c r="Z14" s="65">
        <f>SUM(P14:Q14)</f>
        <v>86999</v>
      </c>
    </row>
    <row r="15" spans="1:26" s="7" customFormat="1" ht="15" hidden="1" x14ac:dyDescent="0.35">
      <c r="A15" s="31" t="s">
        <v>104</v>
      </c>
      <c r="B15" s="21" t="s">
        <v>56</v>
      </c>
      <c r="C15" s="19" t="s">
        <v>105</v>
      </c>
      <c r="D15" s="19" t="s">
        <v>106</v>
      </c>
      <c r="E15" s="19" t="s">
        <v>107</v>
      </c>
      <c r="F15" s="21">
        <v>17.207000000000001</v>
      </c>
      <c r="G15" s="67" t="s">
        <v>28</v>
      </c>
      <c r="H15" s="22"/>
      <c r="I15" s="22"/>
      <c r="J15" s="22"/>
      <c r="K15" s="22"/>
      <c r="L15" s="22"/>
      <c r="M15" s="22"/>
      <c r="N15" s="71"/>
      <c r="O15" s="71"/>
      <c r="P15" s="71"/>
      <c r="Q15" s="71">
        <v>1</v>
      </c>
      <c r="R15" s="71"/>
      <c r="S15" s="71"/>
      <c r="T15" s="71"/>
      <c r="U15" s="71"/>
      <c r="V15" s="71"/>
      <c r="W15" s="71"/>
      <c r="X15" s="71"/>
      <c r="Y15" s="71"/>
      <c r="Z15" s="65">
        <f t="shared" ref="Z15:Z17" si="0">SUM(P15:Q15)</f>
        <v>1</v>
      </c>
    </row>
    <row r="16" spans="1:26" s="7" customFormat="1" ht="15" hidden="1" x14ac:dyDescent="0.35">
      <c r="A16" s="31" t="s">
        <v>108</v>
      </c>
      <c r="B16" s="21" t="s">
        <v>54</v>
      </c>
      <c r="C16" s="19" t="s">
        <v>105</v>
      </c>
      <c r="D16" s="19" t="s">
        <v>106</v>
      </c>
      <c r="E16" s="19" t="s">
        <v>109</v>
      </c>
      <c r="F16" s="21" t="s">
        <v>13</v>
      </c>
      <c r="G16" s="67" t="s">
        <v>28</v>
      </c>
      <c r="H16" s="22"/>
      <c r="I16" s="22"/>
      <c r="J16" s="22"/>
      <c r="K16" s="22"/>
      <c r="L16" s="22"/>
      <c r="M16" s="22"/>
      <c r="N16" s="71"/>
      <c r="O16" s="71"/>
      <c r="P16" s="71"/>
      <c r="Q16" s="71">
        <f>78652-1</f>
        <v>78651</v>
      </c>
      <c r="R16" s="71"/>
      <c r="S16" s="71"/>
      <c r="T16" s="71"/>
      <c r="U16" s="71"/>
      <c r="V16" s="71"/>
      <c r="W16" s="71"/>
      <c r="X16" s="71"/>
      <c r="Y16" s="71"/>
      <c r="Z16" s="65">
        <f t="shared" si="0"/>
        <v>78651</v>
      </c>
    </row>
    <row r="17" spans="1:27" s="7" customFormat="1" ht="15" hidden="1" x14ac:dyDescent="0.35">
      <c r="A17" s="31" t="s">
        <v>108</v>
      </c>
      <c r="B17" s="21" t="s">
        <v>56</v>
      </c>
      <c r="C17" s="19" t="s">
        <v>105</v>
      </c>
      <c r="D17" s="19" t="s">
        <v>106</v>
      </c>
      <c r="E17" s="19" t="s">
        <v>109</v>
      </c>
      <c r="F17" s="21" t="s">
        <v>13</v>
      </c>
      <c r="G17" s="67" t="s">
        <v>28</v>
      </c>
      <c r="H17" s="22"/>
      <c r="I17" s="22"/>
      <c r="J17" s="22"/>
      <c r="K17" s="22"/>
      <c r="L17" s="22"/>
      <c r="M17" s="22"/>
      <c r="N17" s="71"/>
      <c r="O17" s="71"/>
      <c r="P17" s="71"/>
      <c r="Q17" s="71">
        <v>1</v>
      </c>
      <c r="R17" s="71"/>
      <c r="S17" s="71"/>
      <c r="T17" s="71"/>
      <c r="U17" s="71"/>
      <c r="V17" s="71"/>
      <c r="W17" s="71"/>
      <c r="X17" s="71"/>
      <c r="Y17" s="71"/>
      <c r="Z17" s="65">
        <f t="shared" si="0"/>
        <v>1</v>
      </c>
    </row>
    <row r="18" spans="1:27" s="7" customFormat="1" ht="15" hidden="1" x14ac:dyDescent="0.35">
      <c r="A18" s="69" t="s">
        <v>42</v>
      </c>
      <c r="B18" s="21" t="s">
        <v>47</v>
      </c>
      <c r="C18" s="18" t="s">
        <v>43</v>
      </c>
      <c r="D18" s="18" t="s">
        <v>15</v>
      </c>
      <c r="E18" s="18" t="s">
        <v>16</v>
      </c>
      <c r="F18" s="70">
        <v>10.561</v>
      </c>
      <c r="G18" s="37"/>
      <c r="H18" s="71">
        <v>2744.4199999999983</v>
      </c>
      <c r="I18" s="22"/>
      <c r="J18" s="22"/>
      <c r="K18" s="22"/>
      <c r="L18" s="22"/>
      <c r="M18" s="22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65">
        <f>SUM(H18:I18)</f>
        <v>2744.4199999999983</v>
      </c>
    </row>
    <row r="19" spans="1:27" s="7" customFormat="1" ht="15.5" hidden="1" x14ac:dyDescent="0.35">
      <c r="A19" s="69" t="s">
        <v>118</v>
      </c>
      <c r="B19" s="21" t="s">
        <v>54</v>
      </c>
      <c r="C19" s="79" t="s">
        <v>119</v>
      </c>
      <c r="D19" s="79" t="s">
        <v>120</v>
      </c>
      <c r="E19" s="49" t="s">
        <v>121</v>
      </c>
      <c r="F19" s="80" t="s">
        <v>12</v>
      </c>
      <c r="G19" s="37"/>
      <c r="H19" s="71"/>
      <c r="I19" s="22"/>
      <c r="J19" s="22"/>
      <c r="K19" s="22"/>
      <c r="L19" s="22"/>
      <c r="M19" s="22"/>
      <c r="N19" s="71"/>
      <c r="O19" s="71"/>
      <c r="P19" s="71"/>
      <c r="Q19" s="71"/>
      <c r="R19" s="71"/>
      <c r="S19" s="71">
        <v>20329.93</v>
      </c>
      <c r="T19" s="71"/>
      <c r="U19" s="71"/>
      <c r="V19" s="71"/>
      <c r="W19" s="71"/>
      <c r="X19" s="71"/>
      <c r="Y19" s="71"/>
      <c r="Z19" s="65">
        <f>S19</f>
        <v>20329.93</v>
      </c>
    </row>
    <row r="20" spans="1:27" s="7" customFormat="1" ht="15" hidden="1" x14ac:dyDescent="0.35">
      <c r="A20" s="69" t="s">
        <v>123</v>
      </c>
      <c r="B20" s="21" t="s">
        <v>54</v>
      </c>
      <c r="C20" s="81" t="s">
        <v>124</v>
      </c>
      <c r="D20" s="81" t="s">
        <v>125</v>
      </c>
      <c r="E20" s="19" t="s">
        <v>126</v>
      </c>
      <c r="F20" s="19" t="s">
        <v>12</v>
      </c>
      <c r="G20" s="37"/>
      <c r="H20" s="71"/>
      <c r="I20" s="22"/>
      <c r="J20" s="22"/>
      <c r="K20" s="22"/>
      <c r="L20" s="22"/>
      <c r="M20" s="22"/>
      <c r="N20" s="71"/>
      <c r="O20" s="71"/>
      <c r="P20" s="71"/>
      <c r="Q20" s="71"/>
      <c r="R20" s="71"/>
      <c r="S20" s="71"/>
      <c r="T20" s="71">
        <v>24305.95</v>
      </c>
      <c r="U20" s="71"/>
      <c r="V20" s="71"/>
      <c r="W20" s="71"/>
      <c r="X20" s="71"/>
      <c r="Y20" s="71"/>
      <c r="Z20" s="65">
        <f>SUM(T20)</f>
        <v>24305.95</v>
      </c>
    </row>
    <row r="21" spans="1:27" s="7" customFormat="1" ht="15" hidden="1" x14ac:dyDescent="0.35">
      <c r="A21" s="31" t="s">
        <v>127</v>
      </c>
      <c r="B21" s="21" t="s">
        <v>54</v>
      </c>
      <c r="C21" s="81" t="s">
        <v>124</v>
      </c>
      <c r="D21" s="81" t="s">
        <v>125</v>
      </c>
      <c r="E21" s="19" t="s">
        <v>126</v>
      </c>
      <c r="F21" s="19" t="s">
        <v>12</v>
      </c>
      <c r="G21" s="37"/>
      <c r="H21" s="71"/>
      <c r="I21" s="22"/>
      <c r="J21" s="22"/>
      <c r="K21" s="22"/>
      <c r="L21" s="22"/>
      <c r="M21" s="22"/>
      <c r="N21" s="71"/>
      <c r="O21" s="71"/>
      <c r="P21" s="71"/>
      <c r="Q21" s="71"/>
      <c r="R21" s="71"/>
      <c r="S21" s="71"/>
      <c r="T21" s="71">
        <v>12365.043096539401</v>
      </c>
      <c r="U21" s="71"/>
      <c r="V21" s="71"/>
      <c r="W21" s="71"/>
      <c r="X21" s="71"/>
      <c r="Y21" s="71"/>
      <c r="Z21" s="65">
        <f>SUM(T21)</f>
        <v>12365.043096539401</v>
      </c>
    </row>
    <row r="22" spans="1:27" s="7" customFormat="1" ht="15" hidden="1" x14ac:dyDescent="0.35">
      <c r="A22" s="31" t="s">
        <v>134</v>
      </c>
      <c r="B22" s="77" t="s">
        <v>54</v>
      </c>
      <c r="C22" s="54" t="s">
        <v>135</v>
      </c>
      <c r="D22" s="54" t="s">
        <v>136</v>
      </c>
      <c r="E22" s="54" t="s">
        <v>137</v>
      </c>
      <c r="F22" s="48"/>
      <c r="G22" s="37"/>
      <c r="H22" s="71"/>
      <c r="I22" s="22"/>
      <c r="J22" s="22"/>
      <c r="K22" s="22"/>
      <c r="L22" s="22"/>
      <c r="M22" s="22"/>
      <c r="N22" s="71"/>
      <c r="O22" s="71"/>
      <c r="P22" s="71"/>
      <c r="Q22" s="71"/>
      <c r="R22" s="71"/>
      <c r="S22" s="71"/>
      <c r="T22" s="71"/>
      <c r="U22" s="71"/>
      <c r="V22" s="71">
        <f>196622-1</f>
        <v>196621</v>
      </c>
      <c r="W22" s="71"/>
      <c r="X22" s="71">
        <v>-40505.47</v>
      </c>
      <c r="Y22" s="71"/>
      <c r="Z22" s="65">
        <f>SUM(V22:X22)</f>
        <v>156115.53</v>
      </c>
      <c r="AA22" s="55"/>
    </row>
    <row r="23" spans="1:27" s="7" customFormat="1" ht="15" hidden="1" x14ac:dyDescent="0.35">
      <c r="A23" s="31" t="s">
        <v>134</v>
      </c>
      <c r="B23" s="21" t="s">
        <v>56</v>
      </c>
      <c r="C23" s="54" t="s">
        <v>135</v>
      </c>
      <c r="D23" s="54" t="s">
        <v>136</v>
      </c>
      <c r="E23" s="54" t="s">
        <v>137</v>
      </c>
      <c r="F23" s="48"/>
      <c r="G23" s="37"/>
      <c r="H23" s="71"/>
      <c r="I23" s="22"/>
      <c r="J23" s="22"/>
      <c r="K23" s="22"/>
      <c r="L23" s="22"/>
      <c r="M23" s="22"/>
      <c r="N23" s="71"/>
      <c r="O23" s="71"/>
      <c r="P23" s="71"/>
      <c r="Q23" s="71"/>
      <c r="R23" s="71"/>
      <c r="S23" s="71"/>
      <c r="T23" s="71"/>
      <c r="U23" s="71"/>
      <c r="V23" s="71">
        <v>1</v>
      </c>
      <c r="W23" s="71"/>
      <c r="X23" s="71"/>
      <c r="Y23" s="71"/>
      <c r="Z23" s="65">
        <f>V23</f>
        <v>1</v>
      </c>
    </row>
    <row r="24" spans="1:27" s="7" customFormat="1" ht="15.5" hidden="1" x14ac:dyDescent="0.35">
      <c r="A24" s="82" t="s">
        <v>142</v>
      </c>
      <c r="B24" s="77" t="s">
        <v>54</v>
      </c>
      <c r="C24" s="83" t="s">
        <v>143</v>
      </c>
      <c r="D24" s="83" t="s">
        <v>144</v>
      </c>
      <c r="E24" s="84" t="s">
        <v>145</v>
      </c>
      <c r="F24" s="19" t="s">
        <v>12</v>
      </c>
      <c r="G24" s="37"/>
      <c r="H24" s="71"/>
      <c r="I24" s="22"/>
      <c r="J24" s="22"/>
      <c r="K24" s="22"/>
      <c r="L24" s="22"/>
      <c r="M24" s="22"/>
      <c r="N24" s="71"/>
      <c r="O24" s="71"/>
      <c r="P24" s="71"/>
      <c r="Q24" s="71"/>
      <c r="R24" s="71"/>
      <c r="S24" s="71"/>
      <c r="T24" s="71"/>
      <c r="U24" s="71"/>
      <c r="V24" s="71"/>
      <c r="W24" s="71">
        <v>12857.46</v>
      </c>
      <c r="X24" s="71"/>
      <c r="Y24" s="71"/>
      <c r="Z24" s="65">
        <f>W24</f>
        <v>12857.46</v>
      </c>
    </row>
    <row r="25" spans="1:27" s="7" customFormat="1" ht="15.5" hidden="1" x14ac:dyDescent="0.35">
      <c r="A25" s="85" t="s">
        <v>146</v>
      </c>
      <c r="B25" s="77" t="s">
        <v>54</v>
      </c>
      <c r="C25" s="83" t="s">
        <v>147</v>
      </c>
      <c r="D25" s="83" t="s">
        <v>148</v>
      </c>
      <c r="E25" s="84" t="s">
        <v>149</v>
      </c>
      <c r="F25" s="19" t="s">
        <v>12</v>
      </c>
      <c r="G25" s="37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>
        <v>9643.09</v>
      </c>
      <c r="X25" s="45"/>
      <c r="Y25" s="45"/>
      <c r="Z25" s="65">
        <f>W25</f>
        <v>9643.09</v>
      </c>
    </row>
    <row r="26" spans="1:27" s="7" customFormat="1" ht="15.5" x14ac:dyDescent="0.35">
      <c r="A26" s="31" t="s">
        <v>155</v>
      </c>
      <c r="B26" s="77" t="s">
        <v>54</v>
      </c>
      <c r="C26" s="89" t="s">
        <v>156</v>
      </c>
      <c r="D26" s="90" t="s">
        <v>157</v>
      </c>
      <c r="E26" s="49" t="s">
        <v>158</v>
      </c>
      <c r="F26" s="19" t="s">
        <v>12</v>
      </c>
      <c r="G26" s="37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>
        <v>4240</v>
      </c>
      <c r="Z26" s="65">
        <f>Y26</f>
        <v>4240</v>
      </c>
    </row>
    <row r="27" spans="1:27" s="7" customFormat="1" ht="15.5" x14ac:dyDescent="0.35">
      <c r="A27" s="85"/>
      <c r="B27" s="88"/>
      <c r="C27" s="91"/>
      <c r="D27" s="91"/>
      <c r="E27" s="92"/>
      <c r="F27" s="48"/>
      <c r="G27" s="37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65"/>
    </row>
    <row r="28" spans="1:27" s="7" customFormat="1" ht="15.5" x14ac:dyDescent="0.35">
      <c r="A28" s="85"/>
      <c r="B28" s="88"/>
      <c r="C28" s="91"/>
      <c r="D28" s="91"/>
      <c r="E28" s="92"/>
      <c r="F28" s="48"/>
      <c r="G28" s="37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65"/>
    </row>
    <row r="29" spans="1:27" s="7" customFormat="1" ht="15.5" x14ac:dyDescent="0.35">
      <c r="A29" s="85"/>
      <c r="B29" s="88"/>
      <c r="C29" s="91"/>
      <c r="D29" s="91"/>
      <c r="E29" s="92"/>
      <c r="F29" s="48"/>
      <c r="G29" s="37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65"/>
    </row>
    <row r="30" spans="1:27" s="7" customFormat="1" ht="15" hidden="1" x14ac:dyDescent="0.35">
      <c r="A30" s="13" t="s">
        <v>8</v>
      </c>
      <c r="B30" s="37"/>
      <c r="C30" s="38"/>
      <c r="D30" s="38"/>
      <c r="E30" s="39"/>
      <c r="F30" s="37"/>
      <c r="G30" s="37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65"/>
    </row>
    <row r="31" spans="1:27" s="7" customFormat="1" ht="15" hidden="1" x14ac:dyDescent="0.35">
      <c r="A31" s="19" t="s">
        <v>73</v>
      </c>
      <c r="B31" s="37"/>
      <c r="C31" s="34"/>
      <c r="D31" s="38"/>
      <c r="E31" s="35"/>
      <c r="F31" s="37"/>
      <c r="G31" s="37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65"/>
    </row>
    <row r="32" spans="1:27" s="7" customFormat="1" ht="15" hidden="1" x14ac:dyDescent="0.35">
      <c r="A32" s="41" t="s">
        <v>76</v>
      </c>
      <c r="B32" s="21" t="s">
        <v>77</v>
      </c>
      <c r="C32" s="19" t="s">
        <v>75</v>
      </c>
      <c r="D32" s="19" t="s">
        <v>20</v>
      </c>
      <c r="E32" s="35" t="s">
        <v>74</v>
      </c>
      <c r="F32" s="32">
        <v>17.800999999999998</v>
      </c>
      <c r="G32" s="67" t="s">
        <v>29</v>
      </c>
      <c r="H32" s="45"/>
      <c r="I32" s="45"/>
      <c r="J32" s="45"/>
      <c r="K32" s="45"/>
      <c r="L32" s="45">
        <v>7105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65">
        <f>SUM(L32)</f>
        <v>7105</v>
      </c>
    </row>
    <row r="33" spans="1:27" s="7" customFormat="1" ht="15" hidden="1" x14ac:dyDescent="0.35">
      <c r="A33" s="41" t="s">
        <v>81</v>
      </c>
      <c r="B33" s="21" t="s">
        <v>82</v>
      </c>
      <c r="C33" s="19" t="s">
        <v>75</v>
      </c>
      <c r="D33" s="19" t="s">
        <v>20</v>
      </c>
      <c r="E33" s="35" t="s">
        <v>74</v>
      </c>
      <c r="F33" s="32">
        <v>17.800999999999998</v>
      </c>
      <c r="G33" s="67" t="s">
        <v>29</v>
      </c>
      <c r="H33" s="45"/>
      <c r="I33" s="45"/>
      <c r="J33" s="45"/>
      <c r="K33" s="45"/>
      <c r="L33" s="45"/>
      <c r="M33" s="45">
        <v>31085</v>
      </c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65">
        <f>M33</f>
        <v>31085</v>
      </c>
    </row>
    <row r="34" spans="1:27" s="7" customFormat="1" ht="15" hidden="1" x14ac:dyDescent="0.35">
      <c r="A34" s="41"/>
      <c r="B34" s="21"/>
      <c r="C34" s="19"/>
      <c r="D34" s="34"/>
      <c r="E34" s="19"/>
      <c r="F34" s="19"/>
      <c r="G34" s="19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65"/>
      <c r="AA34" s="40"/>
    </row>
    <row r="35" spans="1:27" s="7" customFormat="1" ht="15" hidden="1" x14ac:dyDescent="0.35">
      <c r="A35" s="31"/>
      <c r="B35" s="21"/>
      <c r="C35" s="34"/>
      <c r="D35" s="38"/>
      <c r="E35" s="34"/>
      <c r="F35" s="21"/>
      <c r="G35" s="21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65"/>
    </row>
    <row r="36" spans="1:27" s="7" customFormat="1" ht="15.5" hidden="1" x14ac:dyDescent="0.35">
      <c r="A36" s="31"/>
      <c r="B36" s="21"/>
      <c r="C36" s="49"/>
      <c r="D36" s="19"/>
      <c r="E36" s="49"/>
      <c r="F36" s="21"/>
      <c r="G36" s="21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65"/>
    </row>
    <row r="37" spans="1:27" s="7" customFormat="1" ht="15.5" hidden="1" x14ac:dyDescent="0.35">
      <c r="A37" s="13" t="s">
        <v>8</v>
      </c>
      <c r="B37" s="21"/>
      <c r="C37" s="49"/>
      <c r="D37" s="19"/>
      <c r="E37" s="49"/>
      <c r="F37" s="21"/>
      <c r="G37" s="21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65"/>
    </row>
    <row r="38" spans="1:27" s="50" customFormat="1" ht="15" hidden="1" x14ac:dyDescent="0.35">
      <c r="A38" s="19" t="s">
        <v>30</v>
      </c>
      <c r="B38" s="15"/>
      <c r="C38" s="18"/>
      <c r="D38" s="18"/>
      <c r="E38" s="15"/>
      <c r="F38" s="15"/>
      <c r="G38" s="1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65"/>
    </row>
    <row r="39" spans="1:27" s="7" customFormat="1" ht="15" hidden="1" x14ac:dyDescent="0.35">
      <c r="A39" s="31" t="s">
        <v>33</v>
      </c>
      <c r="B39" s="21" t="s">
        <v>18</v>
      </c>
      <c r="C39" s="62" t="s">
        <v>34</v>
      </c>
      <c r="D39" s="54" t="s">
        <v>35</v>
      </c>
      <c r="E39" s="54" t="s">
        <v>36</v>
      </c>
      <c r="F39" s="19">
        <v>17.245000000000001</v>
      </c>
      <c r="G39" s="67" t="s">
        <v>31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65"/>
    </row>
    <row r="40" spans="1:27" s="50" customFormat="1" ht="15" hidden="1" x14ac:dyDescent="0.35">
      <c r="A40" s="31" t="s">
        <v>33</v>
      </c>
      <c r="B40" s="21" t="s">
        <v>37</v>
      </c>
      <c r="C40" s="62" t="s">
        <v>34</v>
      </c>
      <c r="D40" s="54" t="s">
        <v>35</v>
      </c>
      <c r="E40" s="54" t="s">
        <v>36</v>
      </c>
      <c r="F40" s="19">
        <v>17.245000000000001</v>
      </c>
      <c r="G40" s="67" t="s">
        <v>31</v>
      </c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65"/>
    </row>
    <row r="41" spans="1:27" s="50" customFormat="1" ht="15" hidden="1" x14ac:dyDescent="0.35">
      <c r="A41" s="31"/>
      <c r="B41" s="21"/>
      <c r="C41" s="19"/>
      <c r="D41" s="19"/>
      <c r="E41" s="19"/>
      <c r="F41" s="19"/>
      <c r="G41" s="19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65"/>
    </row>
    <row r="42" spans="1:27" s="50" customFormat="1" ht="15" hidden="1" x14ac:dyDescent="0.35">
      <c r="A42" s="41"/>
      <c r="B42" s="42"/>
      <c r="C42" s="19"/>
      <c r="D42" s="19"/>
      <c r="E42" s="19"/>
      <c r="F42" s="19"/>
      <c r="G42" s="19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65"/>
    </row>
    <row r="43" spans="1:27" s="50" customFormat="1" ht="15" hidden="1" x14ac:dyDescent="0.35">
      <c r="A43" s="41"/>
      <c r="B43" s="21"/>
      <c r="C43" s="19"/>
      <c r="D43" s="19"/>
      <c r="E43" s="19"/>
      <c r="F43" s="19"/>
      <c r="G43" s="19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65"/>
    </row>
    <row r="44" spans="1:27" s="7" customFormat="1" ht="15" hidden="1" x14ac:dyDescent="0.35">
      <c r="A44" s="41"/>
      <c r="B44" s="21"/>
      <c r="C44" s="19"/>
      <c r="D44" s="19"/>
      <c r="E44" s="19"/>
      <c r="F44" s="19"/>
      <c r="G44" s="19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65"/>
    </row>
    <row r="45" spans="1:27" s="6" customFormat="1" ht="14.5" hidden="1" x14ac:dyDescent="0.35">
      <c r="A45" s="13" t="s">
        <v>8</v>
      </c>
      <c r="B45" s="15"/>
      <c r="C45" s="16"/>
      <c r="D45" s="16"/>
      <c r="E45" s="17"/>
      <c r="F45" s="18"/>
      <c r="G45" s="18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65"/>
    </row>
    <row r="46" spans="1:27" s="6" customFormat="1" ht="14.5" hidden="1" x14ac:dyDescent="0.35">
      <c r="A46" s="19" t="s">
        <v>63</v>
      </c>
      <c r="B46" s="15"/>
      <c r="C46" s="16"/>
      <c r="D46" s="16"/>
      <c r="E46" s="17"/>
      <c r="F46" s="18"/>
      <c r="G46" s="18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65"/>
    </row>
    <row r="47" spans="1:27" s="7" customFormat="1" ht="15.5" hidden="1" x14ac:dyDescent="0.35">
      <c r="A47" s="59" t="s">
        <v>64</v>
      </c>
      <c r="B47" s="72" t="s">
        <v>54</v>
      </c>
      <c r="C47" s="19" t="s">
        <v>65</v>
      </c>
      <c r="D47" s="19" t="s">
        <v>66</v>
      </c>
      <c r="E47" s="19" t="s">
        <v>67</v>
      </c>
      <c r="F47" s="19">
        <v>17.225000000000001</v>
      </c>
      <c r="G47" s="76" t="s">
        <v>68</v>
      </c>
      <c r="H47" s="45"/>
      <c r="I47" s="45"/>
      <c r="J47" s="45"/>
      <c r="K47" s="45">
        <f>56000-1</f>
        <v>55999</v>
      </c>
      <c r="L47" s="45"/>
      <c r="M47" s="45"/>
      <c r="N47" s="45"/>
      <c r="O47" s="45"/>
      <c r="P47" s="45"/>
      <c r="Q47" s="45"/>
      <c r="R47" s="45"/>
      <c r="S47" s="45"/>
      <c r="T47" s="45"/>
      <c r="U47" s="45">
        <v>181500</v>
      </c>
      <c r="V47" s="45"/>
      <c r="W47" s="45"/>
      <c r="X47" s="45"/>
      <c r="Y47" s="45"/>
      <c r="Z47" s="65">
        <f>SUM(K47:U47)</f>
        <v>237499</v>
      </c>
    </row>
    <row r="48" spans="1:27" s="7" customFormat="1" ht="15.5" hidden="1" x14ac:dyDescent="0.35">
      <c r="A48" s="59" t="s">
        <v>64</v>
      </c>
      <c r="B48" s="21" t="s">
        <v>69</v>
      </c>
      <c r="C48" s="19" t="s">
        <v>65</v>
      </c>
      <c r="D48" s="19" t="s">
        <v>66</v>
      </c>
      <c r="E48" s="19" t="s">
        <v>67</v>
      </c>
      <c r="F48" s="19">
        <v>17.225000000000001</v>
      </c>
      <c r="G48" s="76" t="s">
        <v>68</v>
      </c>
      <c r="H48" s="45"/>
      <c r="I48" s="45"/>
      <c r="J48" s="45"/>
      <c r="K48" s="45">
        <v>1</v>
      </c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65">
        <f>SUM(K48)</f>
        <v>1</v>
      </c>
    </row>
    <row r="49" spans="1:27" s="7" customFormat="1" ht="15" hidden="1" x14ac:dyDescent="0.35">
      <c r="A49" s="41"/>
      <c r="B49" s="21"/>
      <c r="C49" s="19"/>
      <c r="D49" s="19"/>
      <c r="E49" s="19"/>
      <c r="F49" s="19"/>
      <c r="G49" s="19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65"/>
      <c r="AA49" s="55"/>
    </row>
    <row r="50" spans="1:27" s="7" customFormat="1" ht="15" hidden="1" x14ac:dyDescent="0.35">
      <c r="A50" s="31"/>
      <c r="B50" s="21"/>
      <c r="C50" s="34"/>
      <c r="D50" s="34"/>
      <c r="E50" s="35"/>
      <c r="F50" s="19"/>
      <c r="G50" s="19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65"/>
    </row>
    <row r="51" spans="1:27" s="50" customFormat="1" ht="15" hidden="1" x14ac:dyDescent="0.35">
      <c r="A51" s="8"/>
      <c r="B51" s="15"/>
      <c r="C51" s="16"/>
      <c r="D51" s="16"/>
      <c r="E51" s="16"/>
      <c r="F51" s="15"/>
      <c r="G51" s="1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65"/>
    </row>
    <row r="52" spans="1:27" s="50" customFormat="1" ht="15" hidden="1" x14ac:dyDescent="0.35">
      <c r="A52" s="13" t="s">
        <v>8</v>
      </c>
      <c r="B52" s="15"/>
      <c r="C52" s="16"/>
      <c r="D52" s="16"/>
      <c r="E52" s="16"/>
      <c r="F52" s="15"/>
      <c r="G52" s="1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65"/>
    </row>
    <row r="53" spans="1:27" s="50" customFormat="1" ht="15" hidden="1" x14ac:dyDescent="0.35">
      <c r="A53" s="19" t="s">
        <v>50</v>
      </c>
      <c r="B53" s="15"/>
      <c r="C53" s="16"/>
      <c r="D53" s="16"/>
      <c r="E53" s="16"/>
      <c r="F53" s="18"/>
      <c r="G53" s="18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65"/>
    </row>
    <row r="54" spans="1:27" s="7" customFormat="1" ht="15.5" hidden="1" x14ac:dyDescent="0.35">
      <c r="A54" s="60" t="s">
        <v>53</v>
      </c>
      <c r="B54" s="72" t="s">
        <v>54</v>
      </c>
      <c r="C54" s="73" t="s">
        <v>55</v>
      </c>
      <c r="D54" s="61" t="s">
        <v>19</v>
      </c>
      <c r="E54" s="61">
        <v>6501</v>
      </c>
      <c r="F54" s="21">
        <v>17.259</v>
      </c>
      <c r="G54" s="68" t="s">
        <v>32</v>
      </c>
      <c r="H54" s="43"/>
      <c r="I54" s="43">
        <f>1372071-1</f>
        <v>1372070</v>
      </c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65">
        <f>SUM(I54)</f>
        <v>1372070</v>
      </c>
    </row>
    <row r="55" spans="1:27" s="7" customFormat="1" ht="15.5" hidden="1" x14ac:dyDescent="0.35">
      <c r="A55" s="60" t="s">
        <v>53</v>
      </c>
      <c r="B55" s="21" t="s">
        <v>56</v>
      </c>
      <c r="C55" s="73" t="s">
        <v>55</v>
      </c>
      <c r="D55" s="61" t="s">
        <v>19</v>
      </c>
      <c r="E55" s="61">
        <v>6501</v>
      </c>
      <c r="F55" s="21">
        <v>17.259</v>
      </c>
      <c r="G55" s="68" t="s">
        <v>32</v>
      </c>
      <c r="H55" s="44"/>
      <c r="I55" s="44">
        <v>1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65">
        <f>SUM(I55)</f>
        <v>1</v>
      </c>
    </row>
    <row r="56" spans="1:27" s="6" customFormat="1" ht="15.5" hidden="1" x14ac:dyDescent="0.35">
      <c r="A56" s="31" t="s">
        <v>94</v>
      </c>
      <c r="B56" s="72" t="s">
        <v>54</v>
      </c>
      <c r="C56" s="19" t="s">
        <v>95</v>
      </c>
      <c r="D56" s="49" t="s">
        <v>23</v>
      </c>
      <c r="E56" s="49">
        <v>6502</v>
      </c>
      <c r="F56" s="19">
        <v>17.257999999999999</v>
      </c>
      <c r="G56" s="68" t="s">
        <v>32</v>
      </c>
      <c r="H56" s="45"/>
      <c r="I56" s="45"/>
      <c r="J56" s="45"/>
      <c r="K56" s="45"/>
      <c r="L56" s="45"/>
      <c r="M56" s="45"/>
      <c r="N56" s="45"/>
      <c r="O56" s="45">
        <f>233127-1</f>
        <v>233126</v>
      </c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65">
        <f>O56</f>
        <v>233126</v>
      </c>
    </row>
    <row r="57" spans="1:27" s="7" customFormat="1" ht="15.5" hidden="1" x14ac:dyDescent="0.35">
      <c r="A57" s="31" t="s">
        <v>94</v>
      </c>
      <c r="B57" s="21" t="s">
        <v>56</v>
      </c>
      <c r="C57" s="19" t="s">
        <v>95</v>
      </c>
      <c r="D57" s="49" t="s">
        <v>23</v>
      </c>
      <c r="E57" s="49">
        <v>6502</v>
      </c>
      <c r="F57" s="19">
        <v>17.257999999999999</v>
      </c>
      <c r="G57" s="68" t="s">
        <v>32</v>
      </c>
      <c r="H57" s="45"/>
      <c r="I57" s="45"/>
      <c r="J57" s="45"/>
      <c r="K57" s="45"/>
      <c r="L57" s="45"/>
      <c r="M57" s="45"/>
      <c r="N57" s="45"/>
      <c r="O57" s="45">
        <v>1</v>
      </c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65">
        <f>O57</f>
        <v>1</v>
      </c>
    </row>
    <row r="58" spans="1:27" s="50" customFormat="1" ht="15.5" hidden="1" x14ac:dyDescent="0.35">
      <c r="A58" s="74" t="s">
        <v>57</v>
      </c>
      <c r="B58" s="72" t="s">
        <v>54</v>
      </c>
      <c r="C58" s="75" t="s">
        <v>58</v>
      </c>
      <c r="D58" s="49" t="s">
        <v>24</v>
      </c>
      <c r="E58" s="49">
        <v>6503</v>
      </c>
      <c r="F58" s="19">
        <v>17.277999999999999</v>
      </c>
      <c r="G58" s="68" t="s">
        <v>32</v>
      </c>
      <c r="H58" s="52"/>
      <c r="I58" s="52"/>
      <c r="J58" s="52">
        <f>213059-1</f>
        <v>213058</v>
      </c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65">
        <f>SUM(J58)</f>
        <v>213058</v>
      </c>
    </row>
    <row r="59" spans="1:27" s="50" customFormat="1" ht="14" hidden="1" customHeight="1" x14ac:dyDescent="0.35">
      <c r="A59" s="74" t="s">
        <v>57</v>
      </c>
      <c r="B59" s="21" t="s">
        <v>56</v>
      </c>
      <c r="C59" s="75" t="s">
        <v>58</v>
      </c>
      <c r="D59" s="49" t="s">
        <v>24</v>
      </c>
      <c r="E59" s="49">
        <v>6503</v>
      </c>
      <c r="F59" s="19">
        <v>17.277999999999999</v>
      </c>
      <c r="G59" s="68" t="s">
        <v>32</v>
      </c>
      <c r="H59" s="43"/>
      <c r="I59" s="43"/>
      <c r="J59" s="43">
        <v>1</v>
      </c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65">
        <f>SUM(J59)</f>
        <v>1</v>
      </c>
      <c r="AA59" s="53"/>
    </row>
    <row r="60" spans="1:27" s="50" customFormat="1" ht="14" hidden="1" customHeight="1" x14ac:dyDescent="0.35">
      <c r="A60" s="31" t="s">
        <v>94</v>
      </c>
      <c r="B60" s="77" t="s">
        <v>54</v>
      </c>
      <c r="C60" s="19" t="s">
        <v>110</v>
      </c>
      <c r="D60" s="19" t="s">
        <v>23</v>
      </c>
      <c r="E60" s="19">
        <v>6502</v>
      </c>
      <c r="F60" s="19">
        <v>17.257999999999999</v>
      </c>
      <c r="G60" s="78" t="s">
        <v>32</v>
      </c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>
        <f>952216-1</f>
        <v>952215</v>
      </c>
      <c r="S60" s="43"/>
      <c r="T60" s="43"/>
      <c r="U60" s="43"/>
      <c r="V60" s="43"/>
      <c r="W60" s="43"/>
      <c r="X60" s="43"/>
      <c r="Y60" s="43"/>
      <c r="Z60" s="65">
        <f>SUM(R60)</f>
        <v>952215</v>
      </c>
      <c r="AA60" s="53"/>
    </row>
    <row r="61" spans="1:27" s="50" customFormat="1" ht="14" hidden="1" customHeight="1" x14ac:dyDescent="0.35">
      <c r="A61" s="31" t="s">
        <v>94</v>
      </c>
      <c r="B61" s="21" t="s">
        <v>56</v>
      </c>
      <c r="C61" s="19" t="s">
        <v>110</v>
      </c>
      <c r="D61" s="19" t="s">
        <v>23</v>
      </c>
      <c r="E61" s="19">
        <v>6502</v>
      </c>
      <c r="F61" s="19">
        <v>17.257999999999999</v>
      </c>
      <c r="G61" s="78" t="s">
        <v>32</v>
      </c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>
        <v>1</v>
      </c>
      <c r="S61" s="43"/>
      <c r="T61" s="43"/>
      <c r="U61" s="43"/>
      <c r="V61" s="43"/>
      <c r="W61" s="43"/>
      <c r="X61" s="43"/>
      <c r="Y61" s="43"/>
      <c r="Z61" s="65">
        <f t="shared" ref="Z61:Z63" si="1">SUM(R61)</f>
        <v>1</v>
      </c>
      <c r="AA61" s="53"/>
    </row>
    <row r="62" spans="1:27" s="7" customFormat="1" ht="15" hidden="1" x14ac:dyDescent="0.35">
      <c r="A62" s="74" t="s">
        <v>57</v>
      </c>
      <c r="B62" s="77" t="s">
        <v>54</v>
      </c>
      <c r="C62" s="67" t="s">
        <v>111</v>
      </c>
      <c r="D62" s="19" t="s">
        <v>24</v>
      </c>
      <c r="E62" s="19">
        <v>6503</v>
      </c>
      <c r="F62" s="19">
        <v>17.277999999999999</v>
      </c>
      <c r="G62" s="78" t="s">
        <v>32</v>
      </c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>
        <f>774899-1</f>
        <v>774898</v>
      </c>
      <c r="S62" s="43"/>
      <c r="T62" s="43"/>
      <c r="U62" s="43"/>
      <c r="V62" s="43"/>
      <c r="W62" s="43"/>
      <c r="X62" s="43"/>
      <c r="Y62" s="43"/>
      <c r="Z62" s="65">
        <f t="shared" si="1"/>
        <v>774898</v>
      </c>
    </row>
    <row r="63" spans="1:27" s="7" customFormat="1" ht="15" hidden="1" x14ac:dyDescent="0.35">
      <c r="A63" s="74" t="s">
        <v>57</v>
      </c>
      <c r="B63" s="21" t="s">
        <v>56</v>
      </c>
      <c r="C63" s="67" t="s">
        <v>111</v>
      </c>
      <c r="D63" s="19" t="s">
        <v>24</v>
      </c>
      <c r="E63" s="19">
        <v>6503</v>
      </c>
      <c r="F63" s="19">
        <v>17.277999999999999</v>
      </c>
      <c r="G63" s="78" t="s">
        <v>32</v>
      </c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>
        <v>1</v>
      </c>
      <c r="S63" s="43"/>
      <c r="T63" s="43"/>
      <c r="U63" s="43"/>
      <c r="V63" s="43"/>
      <c r="W63" s="43"/>
      <c r="X63" s="43"/>
      <c r="Y63" s="43"/>
      <c r="Z63" s="65">
        <f t="shared" si="1"/>
        <v>1</v>
      </c>
    </row>
    <row r="64" spans="1:27" s="7" customFormat="1" ht="15" hidden="1" x14ac:dyDescent="0.35">
      <c r="A64" s="31"/>
      <c r="B64" s="47"/>
      <c r="C64" s="32"/>
      <c r="D64" s="19"/>
      <c r="E64" s="21"/>
      <c r="F64" s="19"/>
      <c r="G64" s="19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65"/>
    </row>
    <row r="65" spans="1:27" s="7" customFormat="1" ht="15" hidden="1" x14ac:dyDescent="0.35">
      <c r="A65" s="31"/>
      <c r="B65" s="21"/>
      <c r="C65" s="32"/>
      <c r="D65" s="19"/>
      <c r="E65" s="21"/>
      <c r="F65" s="19"/>
      <c r="G65" s="19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65"/>
    </row>
    <row r="66" spans="1:27" s="7" customFormat="1" ht="15" hidden="1" x14ac:dyDescent="0.35">
      <c r="A66" s="31"/>
      <c r="B66" s="21"/>
      <c r="C66" s="32"/>
      <c r="D66" s="19"/>
      <c r="E66" s="21"/>
      <c r="F66" s="19"/>
      <c r="G66" s="19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65"/>
      <c r="AA66" s="40"/>
    </row>
    <row r="67" spans="1:27" s="7" customFormat="1" ht="18" x14ac:dyDescent="0.4">
      <c r="A67" s="9" t="s">
        <v>0</v>
      </c>
      <c r="B67" s="23"/>
      <c r="C67" s="24"/>
      <c r="D67" s="24"/>
      <c r="E67" s="24"/>
      <c r="F67" s="24"/>
      <c r="G67" s="24"/>
      <c r="H67" s="46">
        <f>SUM(H18:H66)</f>
        <v>2744.4199999999983</v>
      </c>
      <c r="I67" s="46">
        <f>SUM(I25:I66)</f>
        <v>1372071</v>
      </c>
      <c r="J67" s="46">
        <f>SUM(J53:J65)</f>
        <v>213059</v>
      </c>
      <c r="K67" s="46">
        <f>SUM(K46:K50)</f>
        <v>56000</v>
      </c>
      <c r="L67" s="46">
        <f>SUM(L32:L35)</f>
        <v>7105</v>
      </c>
      <c r="M67" s="46">
        <f>SUM(M32:M34)</f>
        <v>31085</v>
      </c>
      <c r="N67" s="46">
        <f>SUM(N7:N10)</f>
        <v>95000</v>
      </c>
      <c r="O67" s="46">
        <f>SUM(O53:O63)</f>
        <v>233127</v>
      </c>
      <c r="P67" s="46">
        <f>SUM(P9:P11)</f>
        <v>482168</v>
      </c>
      <c r="Q67" s="46">
        <f>SUM(Q13:Q17)</f>
        <v>165652</v>
      </c>
      <c r="R67" s="46">
        <f>SUM(R52:R64)</f>
        <v>1727115</v>
      </c>
      <c r="S67" s="46">
        <f>SUM(S12:S21)</f>
        <v>20329.93</v>
      </c>
      <c r="T67" s="46">
        <f>SUM(T13:T25)</f>
        <v>36670.993096539401</v>
      </c>
      <c r="U67" s="46">
        <f>SUM(U46:U66)</f>
        <v>181500</v>
      </c>
      <c r="V67" s="46">
        <f>SUM(V12:V35)</f>
        <v>196622</v>
      </c>
      <c r="W67" s="46">
        <f>SUM(W13:W35)</f>
        <v>22500.55</v>
      </c>
      <c r="X67" s="46">
        <f>SUM(X22:X35)</f>
        <v>-40505.47</v>
      </c>
      <c r="Y67" s="46">
        <f>SUM(Y13:Y28)</f>
        <v>4240</v>
      </c>
      <c r="Z67" s="65"/>
    </row>
    <row r="68" spans="1:27" s="7" customFormat="1" ht="18" x14ac:dyDescent="0.4">
      <c r="A68" s="26"/>
      <c r="B68" s="27"/>
      <c r="C68" s="28"/>
      <c r="D68" s="28"/>
      <c r="E68" s="28"/>
      <c r="F68" s="28"/>
      <c r="G68" s="28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30"/>
    </row>
    <row r="69" spans="1:27" ht="15" x14ac:dyDescent="0.35">
      <c r="A69" s="25" t="s">
        <v>17</v>
      </c>
      <c r="B69" s="7"/>
    </row>
    <row r="70" spans="1:27" ht="14.5" hidden="1" x14ac:dyDescent="0.35">
      <c r="A70" s="25" t="s">
        <v>48</v>
      </c>
    </row>
    <row r="71" spans="1:27" ht="14.5" hidden="1" x14ac:dyDescent="0.35">
      <c r="A71" s="57" t="s">
        <v>49</v>
      </c>
    </row>
    <row r="72" spans="1:27" ht="14.5" hidden="1" x14ac:dyDescent="0.35">
      <c r="A72" s="25" t="s">
        <v>51</v>
      </c>
    </row>
    <row r="73" spans="1:27" ht="14.5" hidden="1" x14ac:dyDescent="0.35">
      <c r="A73" s="57" t="s">
        <v>52</v>
      </c>
    </row>
    <row r="74" spans="1:27" ht="14.5" hidden="1" x14ac:dyDescent="0.35">
      <c r="A74" s="25" t="s">
        <v>60</v>
      </c>
    </row>
    <row r="75" spans="1:27" ht="14.5" hidden="1" x14ac:dyDescent="0.35">
      <c r="A75" s="57" t="s">
        <v>61</v>
      </c>
    </row>
    <row r="76" spans="1:27" ht="14.5" hidden="1" x14ac:dyDescent="0.35">
      <c r="A76" s="25" t="s">
        <v>70</v>
      </c>
    </row>
    <row r="77" spans="1:27" ht="14.5" hidden="1" x14ac:dyDescent="0.35">
      <c r="A77" s="57" t="s">
        <v>71</v>
      </c>
    </row>
    <row r="78" spans="1:27" ht="14.5" hidden="1" x14ac:dyDescent="0.35">
      <c r="A78" s="25" t="s">
        <v>78</v>
      </c>
    </row>
    <row r="79" spans="1:27" ht="14.5" hidden="1" x14ac:dyDescent="0.35">
      <c r="A79" s="57" t="s">
        <v>79</v>
      </c>
    </row>
    <row r="80" spans="1:27" ht="14.5" hidden="1" x14ac:dyDescent="0.35">
      <c r="A80" s="25" t="s">
        <v>84</v>
      </c>
    </row>
    <row r="81" spans="1:1" ht="14.5" hidden="1" x14ac:dyDescent="0.35">
      <c r="A81" s="57" t="s">
        <v>83</v>
      </c>
    </row>
    <row r="82" spans="1:1" ht="14.5" hidden="1" x14ac:dyDescent="0.35">
      <c r="A82" s="25" t="s">
        <v>89</v>
      </c>
    </row>
    <row r="83" spans="1:1" ht="14.5" hidden="1" x14ac:dyDescent="0.35">
      <c r="A83" s="25" t="s">
        <v>88</v>
      </c>
    </row>
    <row r="84" spans="1:1" ht="14.5" hidden="1" x14ac:dyDescent="0.35">
      <c r="A84" s="25" t="s">
        <v>92</v>
      </c>
    </row>
    <row r="85" spans="1:1" ht="14.5" hidden="1" x14ac:dyDescent="0.35">
      <c r="A85" s="57" t="s">
        <v>91</v>
      </c>
    </row>
    <row r="86" spans="1:1" ht="14.5" hidden="1" x14ac:dyDescent="0.35">
      <c r="A86" s="25" t="s">
        <v>98</v>
      </c>
    </row>
    <row r="87" spans="1:1" ht="14.5" hidden="1" x14ac:dyDescent="0.35">
      <c r="A87" s="57" t="s">
        <v>99</v>
      </c>
    </row>
    <row r="88" spans="1:1" ht="14.5" hidden="1" x14ac:dyDescent="0.35">
      <c r="A88" s="25" t="s">
        <v>103</v>
      </c>
    </row>
    <row r="89" spans="1:1" ht="14.5" hidden="1" x14ac:dyDescent="0.35">
      <c r="A89" s="57" t="s">
        <v>102</v>
      </c>
    </row>
    <row r="90" spans="1:1" ht="14.5" hidden="1" x14ac:dyDescent="0.35">
      <c r="A90" s="25" t="s">
        <v>114</v>
      </c>
    </row>
    <row r="91" spans="1:1" ht="14.5" hidden="1" x14ac:dyDescent="0.35">
      <c r="A91" s="57" t="s">
        <v>113</v>
      </c>
    </row>
    <row r="92" spans="1:1" ht="14.5" hidden="1" x14ac:dyDescent="0.35">
      <c r="A92" s="25" t="s">
        <v>116</v>
      </c>
    </row>
    <row r="93" spans="1:1" ht="14.5" hidden="1" x14ac:dyDescent="0.35">
      <c r="A93" s="57" t="s">
        <v>117</v>
      </c>
    </row>
    <row r="94" spans="1:1" ht="14.5" hidden="1" x14ac:dyDescent="0.35">
      <c r="A94" s="25" t="s">
        <v>128</v>
      </c>
    </row>
    <row r="95" spans="1:1" ht="14.5" hidden="1" x14ac:dyDescent="0.35">
      <c r="A95" s="57" t="s">
        <v>129</v>
      </c>
    </row>
    <row r="96" spans="1:1" ht="14.5" hidden="1" x14ac:dyDescent="0.35">
      <c r="A96" s="25" t="s">
        <v>131</v>
      </c>
    </row>
    <row r="97" spans="1:1" ht="14.5" hidden="1" x14ac:dyDescent="0.35">
      <c r="A97" s="57" t="s">
        <v>132</v>
      </c>
    </row>
    <row r="98" spans="1:1" ht="14.5" hidden="1" x14ac:dyDescent="0.35">
      <c r="A98" s="25" t="s">
        <v>138</v>
      </c>
    </row>
    <row r="99" spans="1:1" ht="14.5" hidden="1" x14ac:dyDescent="0.35">
      <c r="A99" s="57" t="s">
        <v>139</v>
      </c>
    </row>
    <row r="100" spans="1:1" ht="14.5" hidden="1" x14ac:dyDescent="0.35">
      <c r="A100" s="25" t="s">
        <v>141</v>
      </c>
    </row>
    <row r="101" spans="1:1" ht="14.5" hidden="1" x14ac:dyDescent="0.35">
      <c r="A101" s="57" t="s">
        <v>117</v>
      </c>
    </row>
    <row r="102" spans="1:1" ht="14.5" hidden="1" x14ac:dyDescent="0.35">
      <c r="A102" s="25" t="s">
        <v>151</v>
      </c>
    </row>
    <row r="103" spans="1:1" ht="14.5" hidden="1" x14ac:dyDescent="0.35">
      <c r="A103" s="57" t="s">
        <v>152</v>
      </c>
    </row>
    <row r="104" spans="1:1" ht="14.5" x14ac:dyDescent="0.35">
      <c r="A104" s="25" t="s">
        <v>153</v>
      </c>
    </row>
    <row r="105" spans="1:1" ht="14.5" x14ac:dyDescent="0.35">
      <c r="A105" s="57" t="s">
        <v>117</v>
      </c>
    </row>
    <row r="113" spans="1:1" ht="14.5" x14ac:dyDescent="0.35">
      <c r="A113" s="14" t="s">
        <v>38</v>
      </c>
    </row>
    <row r="114" spans="1:1" ht="14.5" x14ac:dyDescent="0.35">
      <c r="A114" s="14" t="s">
        <v>40</v>
      </c>
    </row>
    <row r="115" spans="1:1" ht="14.5" x14ac:dyDescent="0.35">
      <c r="A115" s="14" t="s">
        <v>39</v>
      </c>
    </row>
    <row r="116" spans="1:1" ht="14.5" x14ac:dyDescent="0.35">
      <c r="A116" s="14" t="s">
        <v>41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9F3EA-211E-4B9C-88AE-32BC2D11CC7C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CENTRAL</vt:lpstr>
      <vt:lpstr>Sheet1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2019-01-09T16:25:12Z</cp:lastPrinted>
  <dcterms:created xsi:type="dcterms:W3CDTF">2000-04-13T13:33:42Z</dcterms:created>
  <dcterms:modified xsi:type="dcterms:W3CDTF">2024-03-13T15:47:57Z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