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1CFA883A-A1DC-406D-93EF-668BF51FB4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  <sheet name="Sheet1" sheetId="3" r:id="rId2"/>
  </sheets>
  <definedNames>
    <definedName name="_xlnm.Print_Area" localSheetId="0">CENTRAL!$A$1:$H$71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8" i="2" l="1"/>
  <c r="AA69" i="2"/>
  <c r="AB27" i="2" l="1"/>
  <c r="Z69" i="2"/>
  <c r="AB26" i="2"/>
  <c r="Y69" i="2"/>
  <c r="X69" i="2"/>
  <c r="AB25" i="2"/>
  <c r="AB24" i="2"/>
  <c r="W69" i="2"/>
  <c r="AB23" i="2"/>
  <c r="V22" i="2"/>
  <c r="V69" i="2" s="1"/>
  <c r="U69" i="2"/>
  <c r="T69" i="2"/>
  <c r="AB21" i="2"/>
  <c r="AB20" i="2"/>
  <c r="S69" i="2"/>
  <c r="AB19" i="2"/>
  <c r="AB63" i="2"/>
  <c r="AB65" i="2"/>
  <c r="R64" i="2"/>
  <c r="AB64" i="2" s="1"/>
  <c r="R62" i="2"/>
  <c r="AB62" i="2" s="1"/>
  <c r="Q16" i="2"/>
  <c r="AB16" i="2" s="1"/>
  <c r="Q14" i="2"/>
  <c r="AB14" i="2" s="1"/>
  <c r="AB15" i="2"/>
  <c r="AB17" i="2"/>
  <c r="AB9" i="2"/>
  <c r="P69" i="2"/>
  <c r="AB59" i="2"/>
  <c r="O58" i="2"/>
  <c r="AB58" i="2" s="1"/>
  <c r="AB8" i="2"/>
  <c r="N69" i="2"/>
  <c r="AB35" i="2"/>
  <c r="M69" i="2"/>
  <c r="AB34" i="2"/>
  <c r="L69" i="2"/>
  <c r="AB22" i="2" l="1"/>
  <c r="R69" i="2"/>
  <c r="Q69" i="2"/>
  <c r="O69" i="2"/>
  <c r="AB50" i="2"/>
  <c r="K49" i="2"/>
  <c r="AB49" i="2" s="1"/>
  <c r="J60" i="2"/>
  <c r="J69" i="2" s="1"/>
  <c r="AB61" i="2"/>
  <c r="AB57" i="2"/>
  <c r="I56" i="2"/>
  <c r="I69" i="2" s="1"/>
  <c r="AB18" i="2"/>
  <c r="H69" i="2"/>
  <c r="AB60" i="2" l="1"/>
  <c r="K69" i="2"/>
  <c r="AB56" i="2"/>
</calcChain>
</file>

<file path=xl/sharedStrings.xml><?xml version="1.0" encoding="utf-8"?>
<sst xmlns="http://schemas.openxmlformats.org/spreadsheetml/2006/main" count="275" uniqueCount="172">
  <si>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</si>
  <si>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</si>
  <si>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</si>
  <si>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</si>
  <si>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</si>
  <si>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</si>
  <si>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</si>
  <si>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</si>
  <si>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</si>
  <si>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</si>
  <si>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</si>
  <si>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</si>
  <si>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</si>
  <si>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</si>
  <si>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</si>
  <si>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</si>
  <si>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</si>
  <si>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</si>
  <si>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</si>
  <si>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</si>
  <si>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</si>
  <si>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</si>
  <si>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</si>
  <si>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</si>
  <si>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</si>
  <si>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</si>
  <si>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</si>
  <si>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</si>
  <si>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</si>
  <si>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</si>
  <si>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</si>
  <si>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</si>
  <si>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</si>
  <si>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</si>
  <si>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</si>
  <si>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</si>
  <si>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</si>
  <si>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</si>
  <si>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</si>
  <si>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</si>
  <si>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</si>
  <si>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</si>
  <si>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</si>
  <si>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</si>
  <si>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</si>
  <si>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</si>
  <si>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</si>
  <si>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</si>
  <si>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</si>
  <si>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</si>
  <si>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</si>
  <si>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</si>
  <si>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</si>
  <si>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</si>
  <si>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</si>
  <si>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</si>
  <si>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</si>
  <si>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</si>
  <si>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</si>
  <si>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</si>
  <si>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</si>
  <si>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</si>
  <si>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</si>
  <si>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</si>
  <si>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</si>
  <si>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</si>
  <si>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</si>
  <si>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</si>
  <si>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</si>
  <si>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</si>
  <si>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</si>
  <si>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</si>
  <si>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</si>
  <si>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</si>
  <si>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</si>
  <si>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</si>
  <si>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</si>
  <si>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</si>
  <si>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</si>
  <si>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</si>
  <si>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</si>
  <si>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</si>
  <si>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</si>
  <si>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</si>
  <si>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</si>
  <si>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CT EOL 24CCWORCSOSWTF</t>
  </si>
  <si>
    <t>WORKFORCE TRAINING FUND</t>
  </si>
  <si>
    <t>WTRUSTF24</t>
  </si>
  <si>
    <t>TO ADD WTF FUNDS</t>
  </si>
  <si>
    <t>BUDGET #6 FY24 SEPTEMBER 12, 2023</t>
  </si>
  <si>
    <t>BUDGET #6 FY24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</si>
  <si>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</si>
  <si>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</si>
  <si>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</si>
  <si>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</si>
  <si>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</si>
  <si>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</si>
  <si>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</si>
  <si>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BUDGET #8 FY24 SEPTEMBER 27, 2023</t>
  </si>
  <si>
    <t>TO ADD FY24 SOS FUNDS</t>
  </si>
  <si>
    <t>BUDGET #8 FY24</t>
  </si>
  <si>
    <t>BUDGET #9 FY24</t>
  </si>
  <si>
    <t>TO ADD WP FUNDS</t>
  </si>
  <si>
    <t>BUDGET #9 FY24 DEC 1, 2023</t>
  </si>
  <si>
    <t>WP 90%</t>
  </si>
  <si>
    <t>FES2024</t>
  </si>
  <si>
    <t>7002-6626</t>
  </si>
  <si>
    <t>K105</t>
  </si>
  <si>
    <t>WP 10%</t>
  </si>
  <si>
    <t>K107</t>
  </si>
  <si>
    <t>FWIAADT24B</t>
  </si>
  <si>
    <t>FWIADWK24B</t>
  </si>
  <si>
    <t>BUDGET #10 FY24</t>
  </si>
  <si>
    <t>TO ADD WIOA FUNDS</t>
  </si>
  <si>
    <t>BUDGET #10 FY24 DEC 7,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</si>
  <si>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</si>
  <si>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</si>
  <si>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</si>
  <si>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</si>
  <si>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</si>
  <si>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</si>
  <si>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</si>
  <si>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</si>
  <si>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</si>
  <si>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</si>
  <si>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</si>
  <si>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</si>
  <si>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</si>
  <si>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27, 2024</t>
  </si>
  <si>
    <t>TO ADD DTA WPP FUNDS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</si>
  <si>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</si>
  <si>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</si>
  <si>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</si>
  <si>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</si>
  <si>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</si>
  <si>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</si>
  <si>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</si>
  <si>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</si>
  <si>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</si>
  <si>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</si>
  <si>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</si>
  <si>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</si>
  <si>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</si>
  <si>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</si>
  <si>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</si>
  <si>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</si>
  <si>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</si>
  <si>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</si>
  <si>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</si>
  <si>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</si>
  <si>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</si>
  <si>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BUDGET #16 FY24  MARCH 5, 2024</t>
  </si>
  <si>
    <t>TO MAKE ADJUSTMENT FOR RETAINED AMOUNT</t>
  </si>
  <si>
    <t>BUDGET #17 FY24  MARCH 13, 2024</t>
  </si>
  <si>
    <t>BUDGET #17 FY24</t>
  </si>
  <si>
    <t>MA COMMISION FOR THE BLIND</t>
  </si>
  <si>
    <t> FH126A23VR</t>
  </si>
  <si>
    <t>4110-3021</t>
  </si>
  <si>
    <t>K222</t>
  </si>
  <si>
    <t>BUDGET #18 FY24</t>
  </si>
  <si>
    <t xml:space="preserve">MA SCSEP </t>
  </si>
  <si>
    <t>FAD0068NGO</t>
  </si>
  <si>
    <t>9110-1178</t>
  </si>
  <si>
    <t>K116</t>
  </si>
  <si>
    <t>BUDGET #18 FY24  MARCH 15, 2024</t>
  </si>
  <si>
    <t>BUDGET #19 FY24</t>
  </si>
  <si>
    <t>APPRENTICE</t>
  </si>
  <si>
    <t>FAPAE21</t>
  </si>
  <si>
    <t xml:space="preserve">7003-1785 </t>
  </si>
  <si>
    <t>HB55</t>
  </si>
  <si>
    <t>BUDGET #19 FY24  APRIL 3, 2024</t>
  </si>
  <si>
    <t>TO ADD APPRENTICE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</si>
</sst>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44" fontId="12" fillId="0" borderId="1" xfId="1" applyFont="1" applyFill="1" applyBorder="1"/>
    <xf numFmtId="0" fontId="20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4" fillId="0" borderId="1" xfId="0" applyFont="1" applyBorder="1" applyAlignment="1">
      <alignment horizontal="left" vertical="top"/>
    </xf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164" fontId="12" fillId="0" borderId="1" xfId="0" applyNumberFormat="1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8"/>
  <sheetViews>
    <sheetView tabSelected="1" topLeftCell="A29" zoomScale="110" zoomScaleNormal="110" workbookViewId="0">
      <selection activeCell="A112" sqref="A112"/>
    </sheetView>
  </sheetViews>
  <sheetFormatPr defaultColWidth="9.1796875" defaultRowHeight="12" x14ac:dyDescent="0.3"/>
  <cols>
    <col min="1" max="1" width="85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2.36328125" style="2" customWidth="1"/>
    <col min="8" max="8" width="15.6328125" style="2" hidden="1" customWidth="1"/>
    <col min="9" max="21" width="16.81640625" style="2" hidden="1" customWidth="1"/>
    <col min="22" max="22" width="15.08984375" style="2" hidden="1" customWidth="1"/>
    <col min="23" max="23" width="16.81640625" style="2" hidden="1" customWidth="1"/>
    <col min="24" max="24" width="14.54296875" style="2" hidden="1" customWidth="1"/>
    <col min="25" max="26" width="16.81640625" style="2" hidden="1" customWidth="1"/>
    <col min="27" max="27" width="16.81640625" style="2" customWidth="1"/>
    <col min="28" max="28" width="13.81640625" style="3" hidden="1" customWidth="1"/>
    <col min="29" max="29" width="13.7265625" style="3" bestFit="1" customWidth="1"/>
    <col min="30" max="16384" width="9.1796875" style="3"/>
  </cols>
  <sheetData>
    <row r="1" spans="1:28" ht="20.5" x14ac:dyDescent="0.45">
      <c r="A1" s="3" t="s">
        <v>10</v>
      </c>
      <c r="B1" s="91" t="s">
        <v>9</v>
      </c>
      <c r="C1" s="92"/>
      <c r="D1" s="92"/>
      <c r="E1" s="92"/>
      <c r="F1" s="92"/>
      <c r="G1" s="92"/>
      <c r="H1" s="92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1:28" ht="20.5" x14ac:dyDescent="0.45">
      <c r="B2" s="10"/>
      <c r="C2" s="10"/>
      <c r="D2" s="10"/>
      <c r="E2" s="11"/>
      <c r="F2" s="11"/>
      <c r="G2" s="11"/>
    </row>
    <row r="3" spans="1:28" ht="20.5" x14ac:dyDescent="0.45">
      <c r="A3" s="4" t="s">
        <v>11</v>
      </c>
      <c r="B3" s="10" t="s">
        <v>7</v>
      </c>
      <c r="C3" s="1"/>
    </row>
    <row r="4" spans="1:28" ht="21" thickBot="1" x14ac:dyDescent="0.5">
      <c r="A4" s="4"/>
      <c r="B4" s="5"/>
      <c r="C4" s="1"/>
    </row>
    <row r="5" spans="1:28" s="14" customFormat="1" ht="29.5" thickBot="1" x14ac:dyDescent="0.4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58" t="s">
        <v>27</v>
      </c>
      <c r="H5" s="13" t="s">
        <v>44</v>
      </c>
      <c r="I5" s="58" t="s">
        <v>45</v>
      </c>
      <c r="J5" s="58" t="s">
        <v>59</v>
      </c>
      <c r="K5" s="58" t="s">
        <v>62</v>
      </c>
      <c r="L5" s="58" t="s">
        <v>72</v>
      </c>
      <c r="M5" s="58" t="s">
        <v>80</v>
      </c>
      <c r="N5" s="58" t="s">
        <v>90</v>
      </c>
      <c r="O5" s="58" t="s">
        <v>93</v>
      </c>
      <c r="P5" s="58" t="s">
        <v>100</v>
      </c>
      <c r="Q5" s="58" t="s">
        <v>101</v>
      </c>
      <c r="R5" s="58" t="s">
        <v>112</v>
      </c>
      <c r="S5" s="58" t="s">
        <v>115</v>
      </c>
      <c r="T5" s="58" t="s">
        <v>122</v>
      </c>
      <c r="U5" s="58" t="s">
        <v>130</v>
      </c>
      <c r="V5" s="58" t="s">
        <v>133</v>
      </c>
      <c r="W5" s="58" t="s">
        <v>140</v>
      </c>
      <c r="X5" s="58" t="s">
        <v>150</v>
      </c>
      <c r="Y5" s="58" t="s">
        <v>154</v>
      </c>
      <c r="Z5" s="58" t="s">
        <v>159</v>
      </c>
      <c r="AA5" s="58" t="s">
        <v>165</v>
      </c>
      <c r="AB5" s="32" t="s">
        <v>6</v>
      </c>
    </row>
    <row r="6" spans="1:28" s="6" customFormat="1" ht="14.5" hidden="1" x14ac:dyDescent="0.35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20"/>
    </row>
    <row r="7" spans="1:28" s="7" customFormat="1" ht="15" hidden="1" x14ac:dyDescent="0.35">
      <c r="A7" s="19" t="s">
        <v>85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spans="1:28" s="7" customFormat="1" ht="15" hidden="1" x14ac:dyDescent="0.35">
      <c r="A8" s="33" t="s">
        <v>86</v>
      </c>
      <c r="B8" s="21" t="s">
        <v>54</v>
      </c>
      <c r="C8" s="51" t="s">
        <v>87</v>
      </c>
      <c r="D8" s="63" t="s">
        <v>21</v>
      </c>
      <c r="E8" s="64" t="s">
        <v>22</v>
      </c>
      <c r="F8" s="19" t="s">
        <v>14</v>
      </c>
      <c r="G8" s="19"/>
      <c r="H8" s="22"/>
      <c r="I8" s="22"/>
      <c r="J8" s="22"/>
      <c r="K8" s="22"/>
      <c r="L8" s="22"/>
      <c r="M8" s="22"/>
      <c r="N8" s="71">
        <v>95000</v>
      </c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65">
        <f>SUM(N8)</f>
        <v>95000</v>
      </c>
    </row>
    <row r="9" spans="1:28" s="7" customFormat="1" ht="15.5" hidden="1" thickBot="1" x14ac:dyDescent="0.4">
      <c r="A9" s="36" t="s">
        <v>96</v>
      </c>
      <c r="B9" s="72" t="s">
        <v>54</v>
      </c>
      <c r="C9" s="66" t="s">
        <v>97</v>
      </c>
      <c r="D9" s="63" t="s">
        <v>25</v>
      </c>
      <c r="E9" s="63" t="s">
        <v>26</v>
      </c>
      <c r="F9" s="21" t="s">
        <v>12</v>
      </c>
      <c r="G9" s="21"/>
      <c r="H9" s="22"/>
      <c r="I9" s="22"/>
      <c r="J9" s="22"/>
      <c r="K9" s="22"/>
      <c r="L9" s="22"/>
      <c r="M9" s="22"/>
      <c r="N9" s="71"/>
      <c r="O9" s="71"/>
      <c r="P9" s="71">
        <v>482168</v>
      </c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65">
        <f>SUM(P9)</f>
        <v>482168</v>
      </c>
    </row>
    <row r="10" spans="1:28" s="7" customFormat="1" ht="15.5" hidden="1" thickTop="1" x14ac:dyDescent="0.35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65"/>
    </row>
    <row r="11" spans="1:28" s="7" customFormat="1" ht="15" x14ac:dyDescent="0.35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65"/>
    </row>
    <row r="12" spans="1:28" s="7" customFormat="1" ht="15" x14ac:dyDescent="0.35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65"/>
    </row>
    <row r="13" spans="1:28" s="7" customFormat="1" ht="15" x14ac:dyDescent="0.35">
      <c r="A13" s="19" t="s">
        <v>46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65"/>
    </row>
    <row r="14" spans="1:28" s="7" customFormat="1" ht="15" hidden="1" x14ac:dyDescent="0.35">
      <c r="A14" s="31" t="s">
        <v>104</v>
      </c>
      <c r="B14" s="21" t="s">
        <v>54</v>
      </c>
      <c r="C14" s="19" t="s">
        <v>105</v>
      </c>
      <c r="D14" s="19" t="s">
        <v>106</v>
      </c>
      <c r="E14" s="19" t="s">
        <v>107</v>
      </c>
      <c r="F14" s="21">
        <v>17.207000000000001</v>
      </c>
      <c r="G14" s="67" t="s">
        <v>28</v>
      </c>
      <c r="H14" s="22"/>
      <c r="I14" s="22"/>
      <c r="J14" s="22"/>
      <c r="K14" s="22"/>
      <c r="L14" s="22"/>
      <c r="M14" s="22"/>
      <c r="N14" s="71"/>
      <c r="O14" s="71"/>
      <c r="P14" s="71"/>
      <c r="Q14" s="71">
        <f>87000-1</f>
        <v>86999</v>
      </c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65">
        <f>SUM(P14:Q14)</f>
        <v>86999</v>
      </c>
    </row>
    <row r="15" spans="1:28" s="7" customFormat="1" ht="15" hidden="1" x14ac:dyDescent="0.35">
      <c r="A15" s="31" t="s">
        <v>104</v>
      </c>
      <c r="B15" s="21" t="s">
        <v>56</v>
      </c>
      <c r="C15" s="19" t="s">
        <v>105</v>
      </c>
      <c r="D15" s="19" t="s">
        <v>106</v>
      </c>
      <c r="E15" s="19" t="s">
        <v>107</v>
      </c>
      <c r="F15" s="21">
        <v>17.207000000000001</v>
      </c>
      <c r="G15" s="67" t="s">
        <v>28</v>
      </c>
      <c r="H15" s="22"/>
      <c r="I15" s="22"/>
      <c r="J15" s="22"/>
      <c r="K15" s="22"/>
      <c r="L15" s="22"/>
      <c r="M15" s="22"/>
      <c r="N15" s="71"/>
      <c r="O15" s="71"/>
      <c r="P15" s="71"/>
      <c r="Q15" s="71">
        <v>1</v>
      </c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65">
        <f t="shared" ref="AB15:AB17" si="0">SUM(P15:Q15)</f>
        <v>1</v>
      </c>
    </row>
    <row r="16" spans="1:28" s="7" customFormat="1" ht="15" hidden="1" x14ac:dyDescent="0.35">
      <c r="A16" s="31" t="s">
        <v>108</v>
      </c>
      <c r="B16" s="21" t="s">
        <v>54</v>
      </c>
      <c r="C16" s="19" t="s">
        <v>105</v>
      </c>
      <c r="D16" s="19" t="s">
        <v>106</v>
      </c>
      <c r="E16" s="19" t="s">
        <v>109</v>
      </c>
      <c r="F16" s="21" t="s">
        <v>13</v>
      </c>
      <c r="G16" s="67" t="s">
        <v>28</v>
      </c>
      <c r="H16" s="22"/>
      <c r="I16" s="22"/>
      <c r="J16" s="22"/>
      <c r="K16" s="22"/>
      <c r="L16" s="22"/>
      <c r="M16" s="22"/>
      <c r="N16" s="71"/>
      <c r="O16" s="71"/>
      <c r="P16" s="71"/>
      <c r="Q16" s="71">
        <f>78652-1</f>
        <v>78651</v>
      </c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65">
        <f t="shared" si="0"/>
        <v>78651</v>
      </c>
    </row>
    <row r="17" spans="1:29" s="7" customFormat="1" ht="15" hidden="1" x14ac:dyDescent="0.35">
      <c r="A17" s="31" t="s">
        <v>108</v>
      </c>
      <c r="B17" s="21" t="s">
        <v>56</v>
      </c>
      <c r="C17" s="19" t="s">
        <v>105</v>
      </c>
      <c r="D17" s="19" t="s">
        <v>106</v>
      </c>
      <c r="E17" s="19" t="s">
        <v>109</v>
      </c>
      <c r="F17" s="21" t="s">
        <v>13</v>
      </c>
      <c r="G17" s="67" t="s">
        <v>28</v>
      </c>
      <c r="H17" s="22"/>
      <c r="I17" s="22"/>
      <c r="J17" s="22"/>
      <c r="K17" s="22"/>
      <c r="L17" s="22"/>
      <c r="M17" s="22"/>
      <c r="N17" s="71"/>
      <c r="O17" s="71"/>
      <c r="P17" s="71"/>
      <c r="Q17" s="71">
        <v>1</v>
      </c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65">
        <f t="shared" si="0"/>
        <v>1</v>
      </c>
    </row>
    <row r="18" spans="1:29" s="7" customFormat="1" ht="15" hidden="1" x14ac:dyDescent="0.35">
      <c r="A18" s="69" t="s">
        <v>42</v>
      </c>
      <c r="B18" s="21" t="s">
        <v>47</v>
      </c>
      <c r="C18" s="18" t="s">
        <v>43</v>
      </c>
      <c r="D18" s="18" t="s">
        <v>15</v>
      </c>
      <c r="E18" s="18" t="s">
        <v>16</v>
      </c>
      <c r="F18" s="70">
        <v>10.561</v>
      </c>
      <c r="G18" s="37"/>
      <c r="H18" s="71">
        <v>2744.4199999999983</v>
      </c>
      <c r="I18" s="22"/>
      <c r="J18" s="22"/>
      <c r="K18" s="22"/>
      <c r="L18" s="22"/>
      <c r="M18" s="22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65">
        <f>SUM(H18:I18)</f>
        <v>2744.4199999999983</v>
      </c>
    </row>
    <row r="19" spans="1:29" s="7" customFormat="1" ht="15.5" hidden="1" x14ac:dyDescent="0.35">
      <c r="A19" s="69" t="s">
        <v>118</v>
      </c>
      <c r="B19" s="21" t="s">
        <v>54</v>
      </c>
      <c r="C19" s="79" t="s">
        <v>119</v>
      </c>
      <c r="D19" s="79" t="s">
        <v>120</v>
      </c>
      <c r="E19" s="49" t="s">
        <v>121</v>
      </c>
      <c r="F19" s="80" t="s">
        <v>12</v>
      </c>
      <c r="G19" s="37"/>
      <c r="H19" s="71"/>
      <c r="I19" s="22"/>
      <c r="J19" s="22"/>
      <c r="K19" s="22"/>
      <c r="L19" s="22"/>
      <c r="M19" s="22"/>
      <c r="N19" s="71"/>
      <c r="O19" s="71"/>
      <c r="P19" s="71"/>
      <c r="Q19" s="71"/>
      <c r="R19" s="71"/>
      <c r="S19" s="71">
        <v>20329.93</v>
      </c>
      <c r="T19" s="71"/>
      <c r="U19" s="71"/>
      <c r="V19" s="71"/>
      <c r="W19" s="71"/>
      <c r="X19" s="71"/>
      <c r="Y19" s="71"/>
      <c r="Z19" s="71"/>
      <c r="AA19" s="71"/>
      <c r="AB19" s="65">
        <f>S19</f>
        <v>20329.93</v>
      </c>
    </row>
    <row r="20" spans="1:29" s="7" customFormat="1" ht="15" hidden="1" x14ac:dyDescent="0.35">
      <c r="A20" s="69" t="s">
        <v>123</v>
      </c>
      <c r="B20" s="21" t="s">
        <v>54</v>
      </c>
      <c r="C20" s="81" t="s">
        <v>124</v>
      </c>
      <c r="D20" s="81" t="s">
        <v>125</v>
      </c>
      <c r="E20" s="19" t="s">
        <v>126</v>
      </c>
      <c r="F20" s="19" t="s">
        <v>12</v>
      </c>
      <c r="G20" s="37"/>
      <c r="H20" s="71"/>
      <c r="I20" s="22"/>
      <c r="J20" s="22"/>
      <c r="K20" s="22"/>
      <c r="L20" s="22"/>
      <c r="M20" s="22"/>
      <c r="N20" s="71"/>
      <c r="O20" s="71"/>
      <c r="P20" s="71"/>
      <c r="Q20" s="71"/>
      <c r="R20" s="71"/>
      <c r="S20" s="71"/>
      <c r="T20" s="71">
        <v>24305.95</v>
      </c>
      <c r="U20" s="71"/>
      <c r="V20" s="71"/>
      <c r="W20" s="71"/>
      <c r="X20" s="71"/>
      <c r="Y20" s="71"/>
      <c r="Z20" s="71"/>
      <c r="AA20" s="71"/>
      <c r="AB20" s="65">
        <f>SUM(T20)</f>
        <v>24305.95</v>
      </c>
    </row>
    <row r="21" spans="1:29" s="7" customFormat="1" ht="15" hidden="1" x14ac:dyDescent="0.35">
      <c r="A21" s="31" t="s">
        <v>127</v>
      </c>
      <c r="B21" s="21" t="s">
        <v>54</v>
      </c>
      <c r="C21" s="81" t="s">
        <v>124</v>
      </c>
      <c r="D21" s="81" t="s">
        <v>125</v>
      </c>
      <c r="E21" s="19" t="s">
        <v>126</v>
      </c>
      <c r="F21" s="19" t="s">
        <v>12</v>
      </c>
      <c r="G21" s="37"/>
      <c r="H21" s="71"/>
      <c r="I21" s="22"/>
      <c r="J21" s="22"/>
      <c r="K21" s="22"/>
      <c r="L21" s="22"/>
      <c r="M21" s="22"/>
      <c r="N21" s="71"/>
      <c r="O21" s="71"/>
      <c r="P21" s="71"/>
      <c r="Q21" s="71"/>
      <c r="R21" s="71"/>
      <c r="S21" s="71"/>
      <c r="T21" s="71">
        <v>12365.043096539401</v>
      </c>
      <c r="U21" s="71"/>
      <c r="V21" s="71"/>
      <c r="W21" s="71"/>
      <c r="X21" s="71"/>
      <c r="Y21" s="71"/>
      <c r="Z21" s="71"/>
      <c r="AA21" s="71"/>
      <c r="AB21" s="65">
        <f>SUM(T21)</f>
        <v>12365.043096539401</v>
      </c>
    </row>
    <row r="22" spans="1:29" s="7" customFormat="1" ht="15" hidden="1" x14ac:dyDescent="0.35">
      <c r="A22" s="31" t="s">
        <v>134</v>
      </c>
      <c r="B22" s="77" t="s">
        <v>54</v>
      </c>
      <c r="C22" s="54" t="s">
        <v>135</v>
      </c>
      <c r="D22" s="54" t="s">
        <v>136</v>
      </c>
      <c r="E22" s="54" t="s">
        <v>137</v>
      </c>
      <c r="F22" s="48"/>
      <c r="G22" s="37"/>
      <c r="H22" s="71"/>
      <c r="I22" s="22"/>
      <c r="J22" s="22"/>
      <c r="K22" s="22"/>
      <c r="L22" s="22"/>
      <c r="M22" s="22"/>
      <c r="N22" s="71"/>
      <c r="O22" s="71"/>
      <c r="P22" s="71"/>
      <c r="Q22" s="71"/>
      <c r="R22" s="71"/>
      <c r="S22" s="71"/>
      <c r="T22" s="71"/>
      <c r="U22" s="71"/>
      <c r="V22" s="71">
        <f>196622-1</f>
        <v>196621</v>
      </c>
      <c r="W22" s="71"/>
      <c r="X22" s="71">
        <v>-40505.47</v>
      </c>
      <c r="Y22" s="71"/>
      <c r="Z22" s="71"/>
      <c r="AA22" s="71"/>
      <c r="AB22" s="65">
        <f>SUM(V22:X22)</f>
        <v>156115.53</v>
      </c>
      <c r="AC22" s="55"/>
    </row>
    <row r="23" spans="1:29" s="7" customFormat="1" ht="15" hidden="1" x14ac:dyDescent="0.35">
      <c r="A23" s="31" t="s">
        <v>134</v>
      </c>
      <c r="B23" s="21" t="s">
        <v>56</v>
      </c>
      <c r="C23" s="54" t="s">
        <v>135</v>
      </c>
      <c r="D23" s="54" t="s">
        <v>136</v>
      </c>
      <c r="E23" s="54" t="s">
        <v>137</v>
      </c>
      <c r="F23" s="48"/>
      <c r="G23" s="37"/>
      <c r="H23" s="71"/>
      <c r="I23" s="22"/>
      <c r="J23" s="22"/>
      <c r="K23" s="22"/>
      <c r="L23" s="22"/>
      <c r="M23" s="22"/>
      <c r="N23" s="71"/>
      <c r="O23" s="71"/>
      <c r="P23" s="71"/>
      <c r="Q23" s="71"/>
      <c r="R23" s="71"/>
      <c r="S23" s="71"/>
      <c r="T23" s="71"/>
      <c r="U23" s="71"/>
      <c r="V23" s="71">
        <v>1</v>
      </c>
      <c r="W23" s="71"/>
      <c r="X23" s="71"/>
      <c r="Y23" s="71"/>
      <c r="Z23" s="71"/>
      <c r="AA23" s="71"/>
      <c r="AB23" s="65">
        <f>V23</f>
        <v>1</v>
      </c>
    </row>
    <row r="24" spans="1:29" s="7" customFormat="1" ht="15.5" hidden="1" x14ac:dyDescent="0.35">
      <c r="A24" s="82" t="s">
        <v>142</v>
      </c>
      <c r="B24" s="77" t="s">
        <v>54</v>
      </c>
      <c r="C24" s="83" t="s">
        <v>143</v>
      </c>
      <c r="D24" s="83" t="s">
        <v>144</v>
      </c>
      <c r="E24" s="84" t="s">
        <v>145</v>
      </c>
      <c r="F24" s="19" t="s">
        <v>12</v>
      </c>
      <c r="G24" s="37"/>
      <c r="H24" s="71"/>
      <c r="I24" s="22"/>
      <c r="J24" s="22"/>
      <c r="K24" s="22"/>
      <c r="L24" s="22"/>
      <c r="M24" s="22"/>
      <c r="N24" s="71"/>
      <c r="O24" s="71"/>
      <c r="P24" s="71"/>
      <c r="Q24" s="71"/>
      <c r="R24" s="71"/>
      <c r="S24" s="71"/>
      <c r="T24" s="71"/>
      <c r="U24" s="71"/>
      <c r="V24" s="71"/>
      <c r="W24" s="71">
        <v>12857.46</v>
      </c>
      <c r="X24" s="71"/>
      <c r="Y24" s="71"/>
      <c r="Z24" s="71"/>
      <c r="AA24" s="71"/>
      <c r="AB24" s="65">
        <f>W24</f>
        <v>12857.46</v>
      </c>
    </row>
    <row r="25" spans="1:29" s="7" customFormat="1" ht="15.5" hidden="1" x14ac:dyDescent="0.35">
      <c r="A25" s="85" t="s">
        <v>146</v>
      </c>
      <c r="B25" s="77" t="s">
        <v>54</v>
      </c>
      <c r="C25" s="83" t="s">
        <v>147</v>
      </c>
      <c r="D25" s="83" t="s">
        <v>148</v>
      </c>
      <c r="E25" s="84" t="s">
        <v>149</v>
      </c>
      <c r="F25" s="19" t="s">
        <v>12</v>
      </c>
      <c r="G25" s="37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>
        <v>9643.09</v>
      </c>
      <c r="X25" s="45"/>
      <c r="Y25" s="45"/>
      <c r="Z25" s="45"/>
      <c r="AA25" s="45"/>
      <c r="AB25" s="65">
        <f>W25</f>
        <v>9643.09</v>
      </c>
    </row>
    <row r="26" spans="1:29" s="7" customFormat="1" ht="15.5" hidden="1" x14ac:dyDescent="0.35">
      <c r="A26" s="31" t="s">
        <v>155</v>
      </c>
      <c r="B26" s="77" t="s">
        <v>54</v>
      </c>
      <c r="C26" s="87" t="s">
        <v>156</v>
      </c>
      <c r="D26" s="88" t="s">
        <v>157</v>
      </c>
      <c r="E26" s="49" t="s">
        <v>158</v>
      </c>
      <c r="F26" s="19" t="s">
        <v>12</v>
      </c>
      <c r="G26" s="37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>
        <v>4240</v>
      </c>
      <c r="Z26" s="45"/>
      <c r="AA26" s="45"/>
      <c r="AB26" s="65">
        <f>Y26</f>
        <v>4240</v>
      </c>
    </row>
    <row r="27" spans="1:29" s="7" customFormat="1" ht="15.5" hidden="1" x14ac:dyDescent="0.35">
      <c r="A27" s="31" t="s">
        <v>160</v>
      </c>
      <c r="B27" s="77" t="s">
        <v>54</v>
      </c>
      <c r="C27" s="94" t="s">
        <v>161</v>
      </c>
      <c r="D27" s="94" t="s">
        <v>162</v>
      </c>
      <c r="E27" s="95" t="s">
        <v>163</v>
      </c>
      <c r="F27" s="48" t="s">
        <v>12</v>
      </c>
      <c r="G27" s="37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>
        <v>2761.34</v>
      </c>
      <c r="AA27" s="45"/>
      <c r="AB27" s="65">
        <f>Z27</f>
        <v>2761.34</v>
      </c>
    </row>
    <row r="28" spans="1:29" s="7" customFormat="1" ht="15" x14ac:dyDescent="0.35">
      <c r="A28" s="31" t="s">
        <v>166</v>
      </c>
      <c r="B28" s="77" t="s">
        <v>54</v>
      </c>
      <c r="C28" s="34" t="s">
        <v>167</v>
      </c>
      <c r="D28" s="19" t="s">
        <v>168</v>
      </c>
      <c r="E28" s="35" t="s">
        <v>169</v>
      </c>
      <c r="F28" s="93">
        <v>17.285</v>
      </c>
      <c r="G28" s="37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>
        <v>38157</v>
      </c>
      <c r="AB28" s="65">
        <f>AA28</f>
        <v>38157</v>
      </c>
    </row>
    <row r="29" spans="1:29" s="7" customFormat="1" ht="15.5" x14ac:dyDescent="0.35">
      <c r="A29" s="31"/>
      <c r="B29" s="86"/>
      <c r="C29" s="96"/>
      <c r="D29" s="96"/>
      <c r="E29" s="88"/>
      <c r="F29" s="19"/>
      <c r="G29" s="37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65"/>
    </row>
    <row r="30" spans="1:29" s="7" customFormat="1" ht="15.5" x14ac:dyDescent="0.35">
      <c r="A30" s="85"/>
      <c r="B30" s="86"/>
      <c r="C30" s="89"/>
      <c r="D30" s="89"/>
      <c r="E30" s="90"/>
      <c r="F30" s="19"/>
      <c r="G30" s="37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65"/>
    </row>
    <row r="31" spans="1:29" s="7" customFormat="1" ht="15.5" x14ac:dyDescent="0.35">
      <c r="A31" s="85"/>
      <c r="B31" s="86"/>
      <c r="C31" s="89"/>
      <c r="D31" s="89"/>
      <c r="E31" s="90"/>
      <c r="F31" s="19"/>
      <c r="G31" s="37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65"/>
    </row>
    <row r="32" spans="1:29" s="7" customFormat="1" ht="15" hidden="1" x14ac:dyDescent="0.35">
      <c r="A32" s="13" t="s">
        <v>8</v>
      </c>
      <c r="B32" s="37"/>
      <c r="C32" s="38"/>
      <c r="D32" s="38"/>
      <c r="E32" s="39"/>
      <c r="F32" s="37"/>
      <c r="G32" s="37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65"/>
    </row>
    <row r="33" spans="1:29" s="7" customFormat="1" ht="15" hidden="1" x14ac:dyDescent="0.35">
      <c r="A33" s="19" t="s">
        <v>73</v>
      </c>
      <c r="B33" s="37"/>
      <c r="C33" s="34"/>
      <c r="D33" s="38"/>
      <c r="E33" s="35"/>
      <c r="F33" s="37"/>
      <c r="G33" s="37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65"/>
    </row>
    <row r="34" spans="1:29" s="7" customFormat="1" ht="15" hidden="1" x14ac:dyDescent="0.35">
      <c r="A34" s="41" t="s">
        <v>76</v>
      </c>
      <c r="B34" s="21" t="s">
        <v>77</v>
      </c>
      <c r="C34" s="19" t="s">
        <v>75</v>
      </c>
      <c r="D34" s="19" t="s">
        <v>20</v>
      </c>
      <c r="E34" s="35" t="s">
        <v>74</v>
      </c>
      <c r="F34" s="32">
        <v>17.800999999999998</v>
      </c>
      <c r="G34" s="67" t="s">
        <v>29</v>
      </c>
      <c r="H34" s="45"/>
      <c r="I34" s="45"/>
      <c r="J34" s="45"/>
      <c r="K34" s="45"/>
      <c r="L34" s="45">
        <v>7105</v>
      </c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65">
        <f>SUM(L34)</f>
        <v>7105</v>
      </c>
    </row>
    <row r="35" spans="1:29" s="7" customFormat="1" ht="15" hidden="1" x14ac:dyDescent="0.35">
      <c r="A35" s="41" t="s">
        <v>81</v>
      </c>
      <c r="B35" s="21" t="s">
        <v>82</v>
      </c>
      <c r="C35" s="19" t="s">
        <v>75</v>
      </c>
      <c r="D35" s="19" t="s">
        <v>20</v>
      </c>
      <c r="E35" s="35" t="s">
        <v>74</v>
      </c>
      <c r="F35" s="32">
        <v>17.800999999999998</v>
      </c>
      <c r="G35" s="67" t="s">
        <v>29</v>
      </c>
      <c r="H35" s="45"/>
      <c r="I35" s="45"/>
      <c r="J35" s="45"/>
      <c r="K35" s="45"/>
      <c r="L35" s="45"/>
      <c r="M35" s="45">
        <v>31085</v>
      </c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65">
        <f>M35</f>
        <v>31085</v>
      </c>
    </row>
    <row r="36" spans="1:29" s="7" customFormat="1" ht="15" hidden="1" x14ac:dyDescent="0.35">
      <c r="A36" s="41"/>
      <c r="B36" s="21"/>
      <c r="C36" s="19"/>
      <c r="D36" s="34"/>
      <c r="E36" s="19"/>
      <c r="F36" s="19"/>
      <c r="G36" s="19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65"/>
      <c r="AC36" s="40"/>
    </row>
    <row r="37" spans="1:29" s="7" customFormat="1" ht="15" hidden="1" x14ac:dyDescent="0.35">
      <c r="A37" s="31"/>
      <c r="B37" s="21"/>
      <c r="C37" s="34"/>
      <c r="D37" s="38"/>
      <c r="E37" s="34"/>
      <c r="F37" s="21"/>
      <c r="G37" s="21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65"/>
    </row>
    <row r="38" spans="1:29" s="7" customFormat="1" ht="15.5" hidden="1" x14ac:dyDescent="0.35">
      <c r="A38" s="31"/>
      <c r="B38" s="21"/>
      <c r="C38" s="49"/>
      <c r="D38" s="19"/>
      <c r="E38" s="49"/>
      <c r="F38" s="21"/>
      <c r="G38" s="21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65"/>
    </row>
    <row r="39" spans="1:29" s="7" customFormat="1" ht="15.5" hidden="1" x14ac:dyDescent="0.35">
      <c r="A39" s="13" t="s">
        <v>8</v>
      </c>
      <c r="B39" s="21"/>
      <c r="C39" s="49"/>
      <c r="D39" s="19"/>
      <c r="E39" s="49"/>
      <c r="F39" s="21"/>
      <c r="G39" s="21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65"/>
    </row>
    <row r="40" spans="1:29" s="50" customFormat="1" ht="15" hidden="1" x14ac:dyDescent="0.35">
      <c r="A40" s="19" t="s">
        <v>30</v>
      </c>
      <c r="B40" s="15"/>
      <c r="C40" s="18"/>
      <c r="D40" s="18"/>
      <c r="E40" s="15"/>
      <c r="F40" s="15"/>
      <c r="G40" s="1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65"/>
    </row>
    <row r="41" spans="1:29" s="7" customFormat="1" ht="15" hidden="1" x14ac:dyDescent="0.35">
      <c r="A41" s="31" t="s">
        <v>33</v>
      </c>
      <c r="B41" s="21" t="s">
        <v>18</v>
      </c>
      <c r="C41" s="62" t="s">
        <v>34</v>
      </c>
      <c r="D41" s="54" t="s">
        <v>35</v>
      </c>
      <c r="E41" s="54" t="s">
        <v>36</v>
      </c>
      <c r="F41" s="19">
        <v>17.245000000000001</v>
      </c>
      <c r="G41" s="67" t="s">
        <v>31</v>
      </c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65"/>
    </row>
    <row r="42" spans="1:29" s="50" customFormat="1" ht="15" hidden="1" x14ac:dyDescent="0.35">
      <c r="A42" s="31" t="s">
        <v>33</v>
      </c>
      <c r="B42" s="21" t="s">
        <v>37</v>
      </c>
      <c r="C42" s="62" t="s">
        <v>34</v>
      </c>
      <c r="D42" s="54" t="s">
        <v>35</v>
      </c>
      <c r="E42" s="54" t="s">
        <v>36</v>
      </c>
      <c r="F42" s="19">
        <v>17.245000000000001</v>
      </c>
      <c r="G42" s="67" t="s">
        <v>31</v>
      </c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65"/>
    </row>
    <row r="43" spans="1:29" s="50" customFormat="1" ht="15" hidden="1" x14ac:dyDescent="0.35">
      <c r="A43" s="31"/>
      <c r="B43" s="21"/>
      <c r="C43" s="19"/>
      <c r="D43" s="19"/>
      <c r="E43" s="19"/>
      <c r="F43" s="19"/>
      <c r="G43" s="19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65"/>
    </row>
    <row r="44" spans="1:29" s="50" customFormat="1" ht="15" hidden="1" x14ac:dyDescent="0.35">
      <c r="A44" s="41"/>
      <c r="B44" s="42"/>
      <c r="C44" s="19"/>
      <c r="D44" s="19"/>
      <c r="E44" s="19"/>
      <c r="F44" s="19"/>
      <c r="G44" s="19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65"/>
    </row>
    <row r="45" spans="1:29" s="50" customFormat="1" ht="15" hidden="1" x14ac:dyDescent="0.35">
      <c r="A45" s="41"/>
      <c r="B45" s="21"/>
      <c r="C45" s="19"/>
      <c r="D45" s="19"/>
      <c r="E45" s="19"/>
      <c r="F45" s="19"/>
      <c r="G45" s="19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65"/>
    </row>
    <row r="46" spans="1:29" s="7" customFormat="1" ht="15" hidden="1" x14ac:dyDescent="0.35">
      <c r="A46" s="41"/>
      <c r="B46" s="21"/>
      <c r="C46" s="19"/>
      <c r="D46" s="19"/>
      <c r="E46" s="19"/>
      <c r="F46" s="19"/>
      <c r="G46" s="19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65"/>
    </row>
    <row r="47" spans="1:29" s="6" customFormat="1" ht="14.5" hidden="1" x14ac:dyDescent="0.35">
      <c r="A47" s="13" t="s">
        <v>8</v>
      </c>
      <c r="B47" s="15"/>
      <c r="C47" s="16"/>
      <c r="D47" s="16"/>
      <c r="E47" s="17"/>
      <c r="F47" s="18"/>
      <c r="G47" s="18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65"/>
    </row>
    <row r="48" spans="1:29" s="6" customFormat="1" ht="14.5" hidden="1" x14ac:dyDescent="0.35">
      <c r="A48" s="19" t="s">
        <v>63</v>
      </c>
      <c r="B48" s="15"/>
      <c r="C48" s="16"/>
      <c r="D48" s="16"/>
      <c r="E48" s="17"/>
      <c r="F48" s="18"/>
      <c r="G48" s="18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65"/>
    </row>
    <row r="49" spans="1:29" s="7" customFormat="1" ht="15.5" hidden="1" x14ac:dyDescent="0.35">
      <c r="A49" s="59" t="s">
        <v>64</v>
      </c>
      <c r="B49" s="72" t="s">
        <v>54</v>
      </c>
      <c r="C49" s="19" t="s">
        <v>65</v>
      </c>
      <c r="D49" s="19" t="s">
        <v>66</v>
      </c>
      <c r="E49" s="19" t="s">
        <v>67</v>
      </c>
      <c r="F49" s="19">
        <v>17.225000000000001</v>
      </c>
      <c r="G49" s="76" t="s">
        <v>68</v>
      </c>
      <c r="H49" s="45"/>
      <c r="I49" s="45"/>
      <c r="J49" s="45"/>
      <c r="K49" s="45">
        <f>56000-1</f>
        <v>55999</v>
      </c>
      <c r="L49" s="45"/>
      <c r="M49" s="45"/>
      <c r="N49" s="45"/>
      <c r="O49" s="45"/>
      <c r="P49" s="45"/>
      <c r="Q49" s="45"/>
      <c r="R49" s="45"/>
      <c r="S49" s="45"/>
      <c r="T49" s="45"/>
      <c r="U49" s="45">
        <v>181500</v>
      </c>
      <c r="V49" s="45"/>
      <c r="W49" s="45"/>
      <c r="X49" s="45"/>
      <c r="Y49" s="45"/>
      <c r="Z49" s="45"/>
      <c r="AA49" s="45"/>
      <c r="AB49" s="65">
        <f>SUM(K49:U49)</f>
        <v>237499</v>
      </c>
    </row>
    <row r="50" spans="1:29" s="7" customFormat="1" ht="15.5" hidden="1" x14ac:dyDescent="0.35">
      <c r="A50" s="59" t="s">
        <v>64</v>
      </c>
      <c r="B50" s="21" t="s">
        <v>69</v>
      </c>
      <c r="C50" s="19" t="s">
        <v>65</v>
      </c>
      <c r="D50" s="19" t="s">
        <v>66</v>
      </c>
      <c r="E50" s="19" t="s">
        <v>67</v>
      </c>
      <c r="F50" s="19">
        <v>17.225000000000001</v>
      </c>
      <c r="G50" s="76" t="s">
        <v>68</v>
      </c>
      <c r="H50" s="45"/>
      <c r="I50" s="45"/>
      <c r="J50" s="45"/>
      <c r="K50" s="45">
        <v>1</v>
      </c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65">
        <f>SUM(K50)</f>
        <v>1</v>
      </c>
    </row>
    <row r="51" spans="1:29" s="7" customFormat="1" ht="15" hidden="1" x14ac:dyDescent="0.35">
      <c r="A51" s="41"/>
      <c r="B51" s="21"/>
      <c r="C51" s="19"/>
      <c r="D51" s="19"/>
      <c r="E51" s="19"/>
      <c r="F51" s="19"/>
      <c r="G51" s="19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65"/>
      <c r="AC51" s="55"/>
    </row>
    <row r="52" spans="1:29" s="7" customFormat="1" ht="15" hidden="1" x14ac:dyDescent="0.35">
      <c r="A52" s="31"/>
      <c r="B52" s="21"/>
      <c r="C52" s="34"/>
      <c r="D52" s="34"/>
      <c r="E52" s="35"/>
      <c r="F52" s="19"/>
      <c r="G52" s="19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65"/>
    </row>
    <row r="53" spans="1:29" s="50" customFormat="1" ht="15" hidden="1" x14ac:dyDescent="0.35">
      <c r="A53" s="8"/>
      <c r="B53" s="15"/>
      <c r="C53" s="16"/>
      <c r="D53" s="16"/>
      <c r="E53" s="16"/>
      <c r="F53" s="15"/>
      <c r="G53" s="1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65"/>
    </row>
    <row r="54" spans="1:29" s="50" customFormat="1" ht="15" hidden="1" x14ac:dyDescent="0.35">
      <c r="A54" s="13" t="s">
        <v>8</v>
      </c>
      <c r="B54" s="15"/>
      <c r="C54" s="16"/>
      <c r="D54" s="16"/>
      <c r="E54" s="16"/>
      <c r="F54" s="15"/>
      <c r="G54" s="1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65"/>
    </row>
    <row r="55" spans="1:29" s="50" customFormat="1" ht="15" hidden="1" x14ac:dyDescent="0.35">
      <c r="A55" s="19" t="s">
        <v>50</v>
      </c>
      <c r="B55" s="15"/>
      <c r="C55" s="16"/>
      <c r="D55" s="16"/>
      <c r="E55" s="16"/>
      <c r="F55" s="18"/>
      <c r="G55" s="18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65"/>
    </row>
    <row r="56" spans="1:29" s="7" customFormat="1" ht="15.5" hidden="1" x14ac:dyDescent="0.35">
      <c r="A56" s="60" t="s">
        <v>53</v>
      </c>
      <c r="B56" s="72" t="s">
        <v>54</v>
      </c>
      <c r="C56" s="73" t="s">
        <v>55</v>
      </c>
      <c r="D56" s="61" t="s">
        <v>19</v>
      </c>
      <c r="E56" s="61">
        <v>6501</v>
      </c>
      <c r="F56" s="21">
        <v>17.259</v>
      </c>
      <c r="G56" s="68" t="s">
        <v>32</v>
      </c>
      <c r="H56" s="43"/>
      <c r="I56" s="43">
        <f>1372071-1</f>
        <v>1372070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65">
        <f>SUM(I56)</f>
        <v>1372070</v>
      </c>
    </row>
    <row r="57" spans="1:29" s="7" customFormat="1" ht="15.5" hidden="1" x14ac:dyDescent="0.35">
      <c r="A57" s="60" t="s">
        <v>53</v>
      </c>
      <c r="B57" s="21" t="s">
        <v>56</v>
      </c>
      <c r="C57" s="73" t="s">
        <v>55</v>
      </c>
      <c r="D57" s="61" t="s">
        <v>19</v>
      </c>
      <c r="E57" s="61">
        <v>6501</v>
      </c>
      <c r="F57" s="21">
        <v>17.259</v>
      </c>
      <c r="G57" s="68" t="s">
        <v>32</v>
      </c>
      <c r="H57" s="44"/>
      <c r="I57" s="44">
        <v>1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65">
        <f>SUM(I57)</f>
        <v>1</v>
      </c>
    </row>
    <row r="58" spans="1:29" s="6" customFormat="1" ht="15.5" hidden="1" x14ac:dyDescent="0.35">
      <c r="A58" s="31" t="s">
        <v>94</v>
      </c>
      <c r="B58" s="72" t="s">
        <v>54</v>
      </c>
      <c r="C58" s="19" t="s">
        <v>95</v>
      </c>
      <c r="D58" s="49" t="s">
        <v>23</v>
      </c>
      <c r="E58" s="49">
        <v>6502</v>
      </c>
      <c r="F58" s="19">
        <v>17.257999999999999</v>
      </c>
      <c r="G58" s="68" t="s">
        <v>32</v>
      </c>
      <c r="H58" s="45"/>
      <c r="I58" s="45"/>
      <c r="J58" s="45"/>
      <c r="K58" s="45"/>
      <c r="L58" s="45"/>
      <c r="M58" s="45"/>
      <c r="N58" s="45"/>
      <c r="O58" s="45">
        <f>233127-1</f>
        <v>233126</v>
      </c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65">
        <f>O58</f>
        <v>233126</v>
      </c>
    </row>
    <row r="59" spans="1:29" s="7" customFormat="1" ht="15.5" hidden="1" x14ac:dyDescent="0.35">
      <c r="A59" s="31" t="s">
        <v>94</v>
      </c>
      <c r="B59" s="21" t="s">
        <v>56</v>
      </c>
      <c r="C59" s="19" t="s">
        <v>95</v>
      </c>
      <c r="D59" s="49" t="s">
        <v>23</v>
      </c>
      <c r="E59" s="49">
        <v>6502</v>
      </c>
      <c r="F59" s="19">
        <v>17.257999999999999</v>
      </c>
      <c r="G59" s="68" t="s">
        <v>32</v>
      </c>
      <c r="H59" s="45"/>
      <c r="I59" s="45"/>
      <c r="J59" s="45"/>
      <c r="K59" s="45"/>
      <c r="L59" s="45"/>
      <c r="M59" s="45"/>
      <c r="N59" s="45"/>
      <c r="O59" s="45">
        <v>1</v>
      </c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65">
        <f>O59</f>
        <v>1</v>
      </c>
    </row>
    <row r="60" spans="1:29" s="50" customFormat="1" ht="15.5" hidden="1" x14ac:dyDescent="0.35">
      <c r="A60" s="74" t="s">
        <v>57</v>
      </c>
      <c r="B60" s="72" t="s">
        <v>54</v>
      </c>
      <c r="C60" s="75" t="s">
        <v>58</v>
      </c>
      <c r="D60" s="49" t="s">
        <v>24</v>
      </c>
      <c r="E60" s="49">
        <v>6503</v>
      </c>
      <c r="F60" s="19">
        <v>17.277999999999999</v>
      </c>
      <c r="G60" s="68" t="s">
        <v>32</v>
      </c>
      <c r="H60" s="52"/>
      <c r="I60" s="52"/>
      <c r="J60" s="52">
        <f>213059-1</f>
        <v>213058</v>
      </c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65">
        <f>SUM(J60)</f>
        <v>213058</v>
      </c>
    </row>
    <row r="61" spans="1:29" s="50" customFormat="1" ht="14" hidden="1" customHeight="1" x14ac:dyDescent="0.35">
      <c r="A61" s="74" t="s">
        <v>57</v>
      </c>
      <c r="B61" s="21" t="s">
        <v>56</v>
      </c>
      <c r="C61" s="75" t="s">
        <v>58</v>
      </c>
      <c r="D61" s="49" t="s">
        <v>24</v>
      </c>
      <c r="E61" s="49">
        <v>6503</v>
      </c>
      <c r="F61" s="19">
        <v>17.277999999999999</v>
      </c>
      <c r="G61" s="68" t="s">
        <v>32</v>
      </c>
      <c r="H61" s="43"/>
      <c r="I61" s="43"/>
      <c r="J61" s="43">
        <v>1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65">
        <f>SUM(J61)</f>
        <v>1</v>
      </c>
      <c r="AC61" s="53"/>
    </row>
    <row r="62" spans="1:29" s="50" customFormat="1" ht="14" hidden="1" customHeight="1" x14ac:dyDescent="0.35">
      <c r="A62" s="31" t="s">
        <v>94</v>
      </c>
      <c r="B62" s="77" t="s">
        <v>54</v>
      </c>
      <c r="C62" s="19" t="s">
        <v>110</v>
      </c>
      <c r="D62" s="19" t="s">
        <v>23</v>
      </c>
      <c r="E62" s="19">
        <v>6502</v>
      </c>
      <c r="F62" s="19">
        <v>17.257999999999999</v>
      </c>
      <c r="G62" s="78" t="s">
        <v>32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>
        <f>952216-1</f>
        <v>952215</v>
      </c>
      <c r="S62" s="43"/>
      <c r="T62" s="43"/>
      <c r="U62" s="43"/>
      <c r="V62" s="43"/>
      <c r="W62" s="43"/>
      <c r="X62" s="43"/>
      <c r="Y62" s="43"/>
      <c r="Z62" s="43"/>
      <c r="AA62" s="43"/>
      <c r="AB62" s="65">
        <f>SUM(R62)</f>
        <v>952215</v>
      </c>
      <c r="AC62" s="53"/>
    </row>
    <row r="63" spans="1:29" s="50" customFormat="1" ht="14" hidden="1" customHeight="1" x14ac:dyDescent="0.35">
      <c r="A63" s="31" t="s">
        <v>94</v>
      </c>
      <c r="B63" s="21" t="s">
        <v>56</v>
      </c>
      <c r="C63" s="19" t="s">
        <v>110</v>
      </c>
      <c r="D63" s="19" t="s">
        <v>23</v>
      </c>
      <c r="E63" s="19">
        <v>6502</v>
      </c>
      <c r="F63" s="19">
        <v>17.257999999999999</v>
      </c>
      <c r="G63" s="78" t="s">
        <v>32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>
        <v>1</v>
      </c>
      <c r="S63" s="43"/>
      <c r="T63" s="43"/>
      <c r="U63" s="43"/>
      <c r="V63" s="43"/>
      <c r="W63" s="43"/>
      <c r="X63" s="43"/>
      <c r="Y63" s="43"/>
      <c r="Z63" s="43"/>
      <c r="AA63" s="43"/>
      <c r="AB63" s="65">
        <f t="shared" ref="AB63:AB65" si="1">SUM(R63)</f>
        <v>1</v>
      </c>
      <c r="AC63" s="53"/>
    </row>
    <row r="64" spans="1:29" s="7" customFormat="1" ht="15" hidden="1" x14ac:dyDescent="0.35">
      <c r="A64" s="74" t="s">
        <v>57</v>
      </c>
      <c r="B64" s="77" t="s">
        <v>54</v>
      </c>
      <c r="C64" s="67" t="s">
        <v>111</v>
      </c>
      <c r="D64" s="19" t="s">
        <v>24</v>
      </c>
      <c r="E64" s="19">
        <v>6503</v>
      </c>
      <c r="F64" s="19">
        <v>17.277999999999999</v>
      </c>
      <c r="G64" s="78" t="s">
        <v>32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>
        <f>774899-1</f>
        <v>774898</v>
      </c>
      <c r="S64" s="43"/>
      <c r="T64" s="43"/>
      <c r="U64" s="43"/>
      <c r="V64" s="43"/>
      <c r="W64" s="43"/>
      <c r="X64" s="43"/>
      <c r="Y64" s="43"/>
      <c r="Z64" s="43"/>
      <c r="AA64" s="43"/>
      <c r="AB64" s="65">
        <f t="shared" si="1"/>
        <v>774898</v>
      </c>
    </row>
    <row r="65" spans="1:29" s="7" customFormat="1" ht="15" hidden="1" x14ac:dyDescent="0.35">
      <c r="A65" s="74" t="s">
        <v>57</v>
      </c>
      <c r="B65" s="21" t="s">
        <v>56</v>
      </c>
      <c r="C65" s="67" t="s">
        <v>111</v>
      </c>
      <c r="D65" s="19" t="s">
        <v>24</v>
      </c>
      <c r="E65" s="19">
        <v>6503</v>
      </c>
      <c r="F65" s="19">
        <v>17.277999999999999</v>
      </c>
      <c r="G65" s="78" t="s">
        <v>32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>
        <v>1</v>
      </c>
      <c r="S65" s="43"/>
      <c r="T65" s="43"/>
      <c r="U65" s="43"/>
      <c r="V65" s="43"/>
      <c r="W65" s="43"/>
      <c r="X65" s="43"/>
      <c r="Y65" s="43"/>
      <c r="Z65" s="43"/>
      <c r="AA65" s="43"/>
      <c r="AB65" s="65">
        <f t="shared" si="1"/>
        <v>1</v>
      </c>
    </row>
    <row r="66" spans="1:29" s="7" customFormat="1" ht="15" hidden="1" x14ac:dyDescent="0.35">
      <c r="A66" s="31"/>
      <c r="B66" s="47"/>
      <c r="C66" s="32"/>
      <c r="D66" s="19"/>
      <c r="E66" s="21"/>
      <c r="F66" s="19"/>
      <c r="G66" s="19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65"/>
    </row>
    <row r="67" spans="1:29" s="7" customFormat="1" ht="15" hidden="1" x14ac:dyDescent="0.35">
      <c r="A67" s="31"/>
      <c r="B67" s="21"/>
      <c r="C67" s="32"/>
      <c r="D67" s="19"/>
      <c r="E67" s="21"/>
      <c r="F67" s="19"/>
      <c r="G67" s="19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65"/>
    </row>
    <row r="68" spans="1:29" s="7" customFormat="1" ht="15" hidden="1" x14ac:dyDescent="0.35">
      <c r="A68" s="31"/>
      <c r="B68" s="21"/>
      <c r="C68" s="32"/>
      <c r="D68" s="19"/>
      <c r="E68" s="21"/>
      <c r="F68" s="19"/>
      <c r="G68" s="19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65"/>
      <c r="AC68" s="40"/>
    </row>
    <row r="69" spans="1:29" s="7" customFormat="1" ht="18" x14ac:dyDescent="0.4">
      <c r="A69" s="9" t="s">
        <v>0</v>
      </c>
      <c r="B69" s="23"/>
      <c r="C69" s="24"/>
      <c r="D69" s="24"/>
      <c r="E69" s="24"/>
      <c r="F69" s="24"/>
      <c r="G69" s="24"/>
      <c r="H69" s="46">
        <f>SUM(H18:H68)</f>
        <v>2744.4199999999983</v>
      </c>
      <c r="I69" s="46">
        <f>SUM(I25:I68)</f>
        <v>1372071</v>
      </c>
      <c r="J69" s="46">
        <f>SUM(J55:J67)</f>
        <v>213059</v>
      </c>
      <c r="K69" s="46">
        <f>SUM(K48:K52)</f>
        <v>56000</v>
      </c>
      <c r="L69" s="46">
        <f>SUM(L34:L37)</f>
        <v>7105</v>
      </c>
      <c r="M69" s="46">
        <f>SUM(M34:M36)</f>
        <v>31085</v>
      </c>
      <c r="N69" s="46">
        <f>SUM(N7:N10)</f>
        <v>95000</v>
      </c>
      <c r="O69" s="46">
        <f>SUM(O55:O65)</f>
        <v>233127</v>
      </c>
      <c r="P69" s="46">
        <f>SUM(P9:P11)</f>
        <v>482168</v>
      </c>
      <c r="Q69" s="46">
        <f>SUM(Q13:Q17)</f>
        <v>165652</v>
      </c>
      <c r="R69" s="46">
        <f>SUM(R54:R66)</f>
        <v>1727115</v>
      </c>
      <c r="S69" s="46">
        <f>SUM(S12:S21)</f>
        <v>20329.93</v>
      </c>
      <c r="T69" s="46">
        <f>SUM(T13:T25)</f>
        <v>36670.993096539401</v>
      </c>
      <c r="U69" s="46">
        <f>SUM(U48:U68)</f>
        <v>181500</v>
      </c>
      <c r="V69" s="46">
        <f>SUM(V12:V37)</f>
        <v>196622</v>
      </c>
      <c r="W69" s="46">
        <f>SUM(W13:W37)</f>
        <v>22500.55</v>
      </c>
      <c r="X69" s="46">
        <f>SUM(X22:X37)</f>
        <v>-40505.47</v>
      </c>
      <c r="Y69" s="46">
        <f>SUM(Y13:Y30)</f>
        <v>4240</v>
      </c>
      <c r="Z69" s="46">
        <f>SUM(Z13:Z31)</f>
        <v>2761.34</v>
      </c>
      <c r="AA69" s="46">
        <f>SUM(AA27:AA30)</f>
        <v>38157</v>
      </c>
      <c r="AB69" s="65"/>
    </row>
    <row r="70" spans="1:29" s="7" customFormat="1" ht="18" x14ac:dyDescent="0.4">
      <c r="A70" s="26"/>
      <c r="B70" s="27"/>
      <c r="C70" s="28"/>
      <c r="D70" s="28"/>
      <c r="E70" s="28"/>
      <c r="F70" s="28"/>
      <c r="G70" s="28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30"/>
    </row>
    <row r="71" spans="1:29" ht="15" x14ac:dyDescent="0.35">
      <c r="A71" s="25" t="s">
        <v>17</v>
      </c>
      <c r="B71" s="7"/>
    </row>
    <row r="72" spans="1:29" ht="14.5" hidden="1" x14ac:dyDescent="0.35">
      <c r="A72" s="25" t="s">
        <v>48</v>
      </c>
    </row>
    <row r="73" spans="1:29" ht="14.5" hidden="1" x14ac:dyDescent="0.35">
      <c r="A73" s="57" t="s">
        <v>49</v>
      </c>
    </row>
    <row r="74" spans="1:29" ht="14.5" hidden="1" x14ac:dyDescent="0.35">
      <c r="A74" s="25" t="s">
        <v>51</v>
      </c>
    </row>
    <row r="75" spans="1:29" ht="14.5" hidden="1" x14ac:dyDescent="0.35">
      <c r="A75" s="57" t="s">
        <v>52</v>
      </c>
    </row>
    <row r="76" spans="1:29" ht="14.5" hidden="1" x14ac:dyDescent="0.35">
      <c r="A76" s="25" t="s">
        <v>60</v>
      </c>
    </row>
    <row r="77" spans="1:29" ht="14.5" hidden="1" x14ac:dyDescent="0.35">
      <c r="A77" s="57" t="s">
        <v>61</v>
      </c>
    </row>
    <row r="78" spans="1:29" ht="14.5" hidden="1" x14ac:dyDescent="0.35">
      <c r="A78" s="25" t="s">
        <v>70</v>
      </c>
    </row>
    <row r="79" spans="1:29" ht="14.5" hidden="1" x14ac:dyDescent="0.35">
      <c r="A79" s="57" t="s">
        <v>71</v>
      </c>
    </row>
    <row r="80" spans="1:29" ht="14.5" hidden="1" x14ac:dyDescent="0.35">
      <c r="A80" s="25" t="s">
        <v>78</v>
      </c>
    </row>
    <row r="81" spans="1:1" ht="14.5" hidden="1" x14ac:dyDescent="0.35">
      <c r="A81" s="57" t="s">
        <v>79</v>
      </c>
    </row>
    <row r="82" spans="1:1" ht="14.5" hidden="1" x14ac:dyDescent="0.35">
      <c r="A82" s="25" t="s">
        <v>84</v>
      </c>
    </row>
    <row r="83" spans="1:1" ht="14.5" hidden="1" x14ac:dyDescent="0.35">
      <c r="A83" s="57" t="s">
        <v>83</v>
      </c>
    </row>
    <row r="84" spans="1:1" ht="14.5" hidden="1" x14ac:dyDescent="0.35">
      <c r="A84" s="25" t="s">
        <v>89</v>
      </c>
    </row>
    <row r="85" spans="1:1" ht="14.5" hidden="1" x14ac:dyDescent="0.35">
      <c r="A85" s="25" t="s">
        <v>88</v>
      </c>
    </row>
    <row r="86" spans="1:1" ht="14.5" hidden="1" x14ac:dyDescent="0.35">
      <c r="A86" s="25" t="s">
        <v>92</v>
      </c>
    </row>
    <row r="87" spans="1:1" ht="14.5" hidden="1" x14ac:dyDescent="0.35">
      <c r="A87" s="57" t="s">
        <v>91</v>
      </c>
    </row>
    <row r="88" spans="1:1" ht="14.5" hidden="1" x14ac:dyDescent="0.35">
      <c r="A88" s="25" t="s">
        <v>98</v>
      </c>
    </row>
    <row r="89" spans="1:1" ht="14.5" hidden="1" x14ac:dyDescent="0.35">
      <c r="A89" s="57" t="s">
        <v>99</v>
      </c>
    </row>
    <row r="90" spans="1:1" ht="14.5" hidden="1" x14ac:dyDescent="0.35">
      <c r="A90" s="25" t="s">
        <v>103</v>
      </c>
    </row>
    <row r="91" spans="1:1" ht="14.5" hidden="1" x14ac:dyDescent="0.35">
      <c r="A91" s="57" t="s">
        <v>102</v>
      </c>
    </row>
    <row r="92" spans="1:1" ht="14.5" hidden="1" x14ac:dyDescent="0.35">
      <c r="A92" s="25" t="s">
        <v>114</v>
      </c>
    </row>
    <row r="93" spans="1:1" ht="14.5" hidden="1" x14ac:dyDescent="0.35">
      <c r="A93" s="57" t="s">
        <v>113</v>
      </c>
    </row>
    <row r="94" spans="1:1" ht="14.5" hidden="1" x14ac:dyDescent="0.35">
      <c r="A94" s="25" t="s">
        <v>116</v>
      </c>
    </row>
    <row r="95" spans="1:1" ht="14.5" hidden="1" x14ac:dyDescent="0.35">
      <c r="A95" s="57" t="s">
        <v>117</v>
      </c>
    </row>
    <row r="96" spans="1:1" ht="14.5" hidden="1" x14ac:dyDescent="0.35">
      <c r="A96" s="25" t="s">
        <v>128</v>
      </c>
    </row>
    <row r="97" spans="1:1" ht="14.5" hidden="1" x14ac:dyDescent="0.35">
      <c r="A97" s="57" t="s">
        <v>129</v>
      </c>
    </row>
    <row r="98" spans="1:1" ht="14.5" hidden="1" x14ac:dyDescent="0.35">
      <c r="A98" s="25" t="s">
        <v>131</v>
      </c>
    </row>
    <row r="99" spans="1:1" ht="14.5" hidden="1" x14ac:dyDescent="0.35">
      <c r="A99" s="57" t="s">
        <v>132</v>
      </c>
    </row>
    <row r="100" spans="1:1" ht="14.5" hidden="1" x14ac:dyDescent="0.35">
      <c r="A100" s="25" t="s">
        <v>138</v>
      </c>
    </row>
    <row r="101" spans="1:1" ht="14.5" hidden="1" x14ac:dyDescent="0.35">
      <c r="A101" s="57" t="s">
        <v>139</v>
      </c>
    </row>
    <row r="102" spans="1:1" ht="14.5" hidden="1" x14ac:dyDescent="0.35">
      <c r="A102" s="25" t="s">
        <v>141</v>
      </c>
    </row>
    <row r="103" spans="1:1" ht="14.5" hidden="1" x14ac:dyDescent="0.35">
      <c r="A103" s="57" t="s">
        <v>117</v>
      </c>
    </row>
    <row r="104" spans="1:1" ht="14.5" hidden="1" x14ac:dyDescent="0.35">
      <c r="A104" s="25" t="s">
        <v>151</v>
      </c>
    </row>
    <row r="105" spans="1:1" ht="14.5" hidden="1" x14ac:dyDescent="0.35">
      <c r="A105" s="57" t="s">
        <v>152</v>
      </c>
    </row>
    <row r="106" spans="1:1" ht="14.5" hidden="1" x14ac:dyDescent="0.35">
      <c r="A106" s="25" t="s">
        <v>153</v>
      </c>
    </row>
    <row r="107" spans="1:1" ht="14.5" hidden="1" x14ac:dyDescent="0.35">
      <c r="A107" s="57" t="s">
        <v>117</v>
      </c>
    </row>
    <row r="108" spans="1:1" ht="14.5" hidden="1" x14ac:dyDescent="0.35">
      <c r="A108" s="25" t="s">
        <v>164</v>
      </c>
    </row>
    <row r="109" spans="1:1" ht="14.5" hidden="1" x14ac:dyDescent="0.35">
      <c r="A109" s="57" t="s">
        <v>117</v>
      </c>
    </row>
    <row r="110" spans="1:1" ht="14.5" x14ac:dyDescent="0.35">
      <c r="A110" s="25" t="s">
        <v>170</v>
      </c>
    </row>
    <row r="111" spans="1:1" ht="14.5" x14ac:dyDescent="0.35">
      <c r="A111" s="57" t="s">
        <v>171</v>
      </c>
    </row>
    <row r="115" spans="1:1" ht="14.5" x14ac:dyDescent="0.35">
      <c r="A115" s="14" t="s">
        <v>38</v>
      </c>
    </row>
    <row r="116" spans="1:1" ht="14.5" x14ac:dyDescent="0.35">
      <c r="A116" s="14" t="s">
        <v>40</v>
      </c>
    </row>
    <row r="117" spans="1:1" ht="14.5" x14ac:dyDescent="0.35">
      <c r="A117" s="14" t="s">
        <v>39</v>
      </c>
    </row>
    <row r="118" spans="1:1" ht="14.5" x14ac:dyDescent="0.35">
      <c r="A118" s="14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F3EA-211E-4B9C-88AE-32BC2D11CC7C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CENTRAL</vt:lpstr>
      <vt:lpstr>Sheet1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2019-01-09T16:25:12Z</cp:lastPrinted>
  <dcterms:created xsi:type="dcterms:W3CDTF">2000-04-13T13:33:42Z</dcterms:created>
  <dcterms:modified xsi:type="dcterms:W3CDTF">2024-04-03T17:58:49Z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