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FEECD94-69B9-4630-9228-F36946271C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" sheetId="2" r:id="rId1"/>
    <sheet name="Sheet1" sheetId="3" r:id="rId2"/>
  </sheets>
  <definedNames>
    <definedName name="_xlnm.Print_Area" localSheetId="0">CENTRAL!$A$1:$H$73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30" i="2" l="1"/>
  <c r="AC29" i="2"/>
  <c r="AB71" i="2"/>
  <c r="AC28" i="2"/>
  <c r="AA71" i="2"/>
  <c r="AC27" i="2" l="1"/>
  <c r="Z71" i="2"/>
  <c r="AC26" i="2"/>
  <c r="Y71" i="2"/>
  <c r="X71" i="2"/>
  <c r="AC25" i="2"/>
  <c r="AC24" i="2"/>
  <c r="W71" i="2"/>
  <c r="AC23" i="2"/>
  <c r="V22" i="2"/>
  <c r="V71" i="2" s="1"/>
  <c r="U71" i="2"/>
  <c r="T71" i="2"/>
  <c r="AC21" i="2"/>
  <c r="AC20" i="2"/>
  <c r="S71" i="2"/>
  <c r="AC19" i="2"/>
  <c r="AC65" i="2"/>
  <c r="AC67" i="2"/>
  <c r="R66" i="2"/>
  <c r="AC66" i="2" s="1"/>
  <c r="R64" i="2"/>
  <c r="AC64" i="2" s="1"/>
  <c r="Q16" i="2"/>
  <c r="AC16" i="2" s="1"/>
  <c r="Q14" i="2"/>
  <c r="AC14" i="2" s="1"/>
  <c r="AC15" i="2"/>
  <c r="AC17" i="2"/>
  <c r="AC9" i="2"/>
  <c r="P71" i="2"/>
  <c r="AC61" i="2"/>
  <c r="O60" i="2"/>
  <c r="AC60" i="2" s="1"/>
  <c r="AC8" i="2"/>
  <c r="N71" i="2"/>
  <c r="AC37" i="2"/>
  <c r="M71" i="2"/>
  <c r="AC36" i="2"/>
  <c r="L71" i="2"/>
  <c r="AC22" i="2" l="1"/>
  <c r="R71" i="2"/>
  <c r="Q71" i="2"/>
  <c r="O71" i="2"/>
  <c r="AC52" i="2"/>
  <c r="K51" i="2"/>
  <c r="AC51" i="2" s="1"/>
  <c r="J62" i="2"/>
  <c r="J71" i="2" s="1"/>
  <c r="AC63" i="2"/>
  <c r="AC59" i="2"/>
  <c r="I58" i="2"/>
  <c r="I71" i="2" s="1"/>
  <c r="AC18" i="2"/>
  <c r="H71" i="2"/>
  <c r="AC62" i="2" l="1"/>
  <c r="K71" i="2"/>
  <c r="AC58" i="2"/>
</calcChain>
</file>

<file path=xl/sharedStrings.xml><?xml version="1.0" encoding="utf-8"?>
<sst xmlns="http://schemas.openxmlformats.org/spreadsheetml/2006/main" count="288" uniqueCount="178">
  <si>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</si>
  <si>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</si>
  <si>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</si>
  <si>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</si>
  <si>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</si>
  <si>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</si>
  <si>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</si>
  <si>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</si>
  <si>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</si>
  <si>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</si>
  <si>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</si>
  <si>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</si>
  <si>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</si>
  <si>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</si>
  <si>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</si>
  <si>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</si>
  <si>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</si>
  <si>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</si>
  <si>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</si>
  <si>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</si>
  <si>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</si>
  <si>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</si>
  <si>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</si>
  <si>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</si>
  <si>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</si>
  <si>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</si>
  <si>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</si>
  <si>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</si>
  <si>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</si>
  <si>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</si>
  <si>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</si>
  <si>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</si>
  <si>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</si>
  <si>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</si>
  <si>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</si>
  <si>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</si>
  <si>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</si>
  <si>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</si>
  <si>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</si>
  <si>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</si>
  <si>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</si>
  <si>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</si>
  <si>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</si>
  <si>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</si>
  <si>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</si>
  <si>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</si>
  <si>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</si>
  <si>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</si>
  <si>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</si>
  <si>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</si>
  <si>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</si>
  <si>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</si>
  <si>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</si>
  <si>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</si>
  <si>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</si>
  <si>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</si>
  <si>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</si>
  <si>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</si>
  <si>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</si>
  <si>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</si>
  <si>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</si>
  <si>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</si>
  <si>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</si>
  <si>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</si>
  <si>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</si>
  <si>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</si>
  <si>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</si>
  <si>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</si>
  <si>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</si>
  <si>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</si>
  <si>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</si>
  <si>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</si>
  <si>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</si>
  <si>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</si>
  <si>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</si>
  <si>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</si>
  <si>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</si>
  <si>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</si>
  <si>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</si>
  <si>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</si>
  <si>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</si>
  <si>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</si>
  <si>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</si>
  <si>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</si>
  <si>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</si>
  <si>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</si>
  <si>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</si>
  <si>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</si>
  <si>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</si>
  <si>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</si>
  <si>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</si>
  <si>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</si>
  <si>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</si>
  <si>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</si>
  <si>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</si>
  <si>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</si>
  <si>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</si>
  <si>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</si>
  <si>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</si>
  <si>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</si>
  <si>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</si>
  <si>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</si>
  <si>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</si>
  <si>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</si>
  <si>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</si>
  <si>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</si>
  <si>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</si>
  <si>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</si>
  <si>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</si>
  <si>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</si>
  <si>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</si>
  <si>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</si>
  <si>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</si>
  <si>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</si>
  <si>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</si>
  <si>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</si>
  <si>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</si>
  <si>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</si>
  <si>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</si>
  <si>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</si>
  <si>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</si>
  <si>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</si>
  <si>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</si>
  <si>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</si>
  <si>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</si>
  <si>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</si>
  <si>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</si>
  <si>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</si>
  <si>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</si>
  <si>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</si>
  <si>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</si>
  <si>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</si>
  <si>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</si>
  <si>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</si>
  <si>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</si>
  <si>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</si>
  <si>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</si>
  <si>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</si>
  <si>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</si>
  <si>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</si>
  <si>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</si>
  <si>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</si>
  <si>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</si>
  <si>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</si>
  <si>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</si>
  <si>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</si>
  <si>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</si>
  <si>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</si>
  <si>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</si>
  <si>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</si>
  <si>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</si>
  <si>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5, 2024</t>
  </si>
  <si>
    <t>TO MAKE ADJUSTMENT FOR RETAINED AMOUNT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</si>
  <si>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</si>
  <si>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</si>
  <si>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</si>
  <si>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</si>
  <si>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</si>
  <si>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</si>
  <si>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</t>
  </si>
  <si>
    <t xml:space="preserve">MA SCSEP </t>
  </si>
  <si>
    <t>FAD0068NGO</t>
  </si>
  <si>
    <t>9110-1178</t>
  </si>
  <si>
    <t>K116</t>
  </si>
  <si>
    <t>BUDGET #18 FY24  MARCH 15, 2024</t>
  </si>
  <si>
    <t>BUDGET #19 FY24</t>
  </si>
  <si>
    <t>APPRENTICE</t>
  </si>
  <si>
    <t>FAPAE21</t>
  </si>
  <si>
    <t xml:space="preserve">7003-1785 </t>
  </si>
  <si>
    <t>HB55</t>
  </si>
  <si>
    <t>BUDGET #19 FY24  APRIL 3, 2024</t>
  </si>
  <si>
    <t>TO ADD APPRENTICE FUNDS</t>
  </si>
  <si>
    <t>BUDGET #20 FY24  MAY 23, 2024</t>
  </si>
  <si>
    <t>BUDGET #20 FY24</t>
  </si>
  <si>
    <t>WPP SNAP EXPANSION (settlement amount)</t>
  </si>
  <si>
    <t>OCTOBER 1, 2023-FEBRUARY 16, 2024</t>
  </si>
  <si>
    <t>FEBRUARY 17, 2024-JUNE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</si>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</sst>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4" fontId="12" fillId="0" borderId="1" xfId="1" applyFont="1" applyFill="1" applyBorder="1"/>
    <xf numFmtId="0" fontId="20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/>
    </xf>
    <xf numFmtId="0" fontId="12" fillId="3" borderId="1" xfId="0" quotePrefix="1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3" xfId="0" quotePrefix="1" applyFont="1" applyFill="1" applyBorder="1" applyAlignment="1">
      <alignment horizontal="center"/>
    </xf>
    <xf numFmtId="44" fontId="12" fillId="3" borderId="1" xfId="1" applyFont="1" applyFill="1" applyBorder="1" applyAlignment="1">
      <alignment horizontal="center"/>
    </xf>
    <xf numFmtId="7" fontId="12" fillId="3" borderId="1" xfId="0" applyNumberFormat="1" applyFont="1" applyFill="1" applyBorder="1" applyAlignment="1">
      <alignment horizontal="center"/>
    </xf>
    <xf numFmtId="44" fontId="12" fillId="3" borderId="1" xfId="1" applyFont="1" applyFill="1" applyBorder="1"/>
    <xf numFmtId="44" fontId="7" fillId="3" borderId="0" xfId="0" applyNumberFormat="1" applyFont="1" applyFill="1"/>
    <xf numFmtId="0" fontId="7" fillId="3" borderId="0" xfId="0" applyFont="1" applyFill="1"/>
    <xf numFmtId="0" fontId="12" fillId="3" borderId="1" xfId="0" quotePrefix="1" applyFont="1" applyFill="1" applyBorder="1" applyAlignment="1">
      <alignment horizontal="center"/>
    </xf>
    <xf numFmtId="0" fontId="18" fillId="4" borderId="1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3"/>
  <sheetViews>
    <sheetView tabSelected="1" topLeftCell="A5" zoomScale="110" zoomScaleNormal="110" workbookViewId="0">
      <selection activeCell="C29" sqref="C29"/>
    </sheetView>
  </sheetViews>
  <sheetFormatPr defaultColWidth="9.140625" defaultRowHeight="13.5" x14ac:dyDescent="0.25"/>
  <cols>
    <col min="1" max="1" width="55.85546875" style="3" customWidth="1"/>
    <col min="2" max="2" width="40.71093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5.5703125" style="2" customWidth="1"/>
    <col min="8" max="8" width="15.5703125" style="2" hidden="1" customWidth="1"/>
    <col min="9" max="21" width="16.85546875" style="2" hidden="1" customWidth="1"/>
    <col min="22" max="22" width="15.140625" style="2" hidden="1" customWidth="1"/>
    <col min="23" max="23" width="16.85546875" style="2" hidden="1" customWidth="1"/>
    <col min="24" max="24" width="14.5703125" style="2" hidden="1" customWidth="1"/>
    <col min="25" max="25" width="12.5703125" style="2" hidden="1" customWidth="1"/>
    <col min="26" max="27" width="13.85546875" style="2" hidden="1" customWidth="1"/>
    <col min="28" max="28" width="15.7109375" style="2" customWidth="1"/>
    <col min="29" max="29" width="13.85546875" style="3" hidden="1" customWidth="1"/>
    <col min="30" max="30" width="13.7109375" style="3" bestFit="1" customWidth="1"/>
    <col min="31" max="16384" width="9.140625" style="3"/>
  </cols>
  <sheetData>
    <row r="1" spans="1:29" ht="20.25" x14ac:dyDescent="0.3">
      <c r="A1" s="3" t="s">
        <v>10</v>
      </c>
      <c r="B1" s="107" t="s">
        <v>9</v>
      </c>
      <c r="C1" s="108"/>
      <c r="D1" s="108"/>
      <c r="E1" s="108"/>
      <c r="F1" s="108"/>
      <c r="G1" s="108"/>
      <c r="H1" s="108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9" ht="20.25" x14ac:dyDescent="0.3">
      <c r="B2" s="10"/>
      <c r="C2" s="10"/>
      <c r="D2" s="10"/>
      <c r="E2" s="11"/>
      <c r="F2" s="11"/>
      <c r="G2" s="11"/>
    </row>
    <row r="3" spans="1:29" ht="20.25" x14ac:dyDescent="0.3">
      <c r="A3" s="4" t="s">
        <v>11</v>
      </c>
      <c r="B3" s="10" t="s">
        <v>7</v>
      </c>
      <c r="C3" s="1"/>
    </row>
    <row r="4" spans="1:29" ht="21" thickBot="1" x14ac:dyDescent="0.35">
      <c r="A4" s="4"/>
      <c r="B4" s="5"/>
      <c r="C4" s="1"/>
    </row>
    <row r="5" spans="1:29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58" t="s">
        <v>27</v>
      </c>
      <c r="H5" s="13" t="s">
        <v>44</v>
      </c>
      <c r="I5" s="58" t="s">
        <v>45</v>
      </c>
      <c r="J5" s="58" t="s">
        <v>59</v>
      </c>
      <c r="K5" s="58" t="s">
        <v>62</v>
      </c>
      <c r="L5" s="58" t="s">
        <v>72</v>
      </c>
      <c r="M5" s="58" t="s">
        <v>80</v>
      </c>
      <c r="N5" s="58" t="s">
        <v>90</v>
      </c>
      <c r="O5" s="58" t="s">
        <v>93</v>
      </c>
      <c r="P5" s="58" t="s">
        <v>100</v>
      </c>
      <c r="Q5" s="58" t="s">
        <v>101</v>
      </c>
      <c r="R5" s="58" t="s">
        <v>112</v>
      </c>
      <c r="S5" s="58" t="s">
        <v>115</v>
      </c>
      <c r="T5" s="58" t="s">
        <v>122</v>
      </c>
      <c r="U5" s="58" t="s">
        <v>130</v>
      </c>
      <c r="V5" s="58" t="s">
        <v>133</v>
      </c>
      <c r="W5" s="58" t="s">
        <v>140</v>
      </c>
      <c r="X5" s="58" t="s">
        <v>150</v>
      </c>
      <c r="Y5" s="58" t="s">
        <v>154</v>
      </c>
      <c r="Z5" s="58" t="s">
        <v>159</v>
      </c>
      <c r="AA5" s="58" t="s">
        <v>165</v>
      </c>
      <c r="AB5" s="58" t="s">
        <v>173</v>
      </c>
      <c r="AC5" s="32" t="s">
        <v>6</v>
      </c>
    </row>
    <row r="6" spans="1:29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20"/>
    </row>
    <row r="7" spans="1:29" s="7" customFormat="1" ht="16.5" hidden="1" x14ac:dyDescent="0.3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0"/>
    </row>
    <row r="8" spans="1:29" s="7" customFormat="1" ht="16.5" hidden="1" x14ac:dyDescent="0.3">
      <c r="A8" s="33" t="s">
        <v>86</v>
      </c>
      <c r="B8" s="21" t="s">
        <v>54</v>
      </c>
      <c r="C8" s="51" t="s">
        <v>87</v>
      </c>
      <c r="D8" s="63" t="s">
        <v>21</v>
      </c>
      <c r="E8" s="64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1">
        <v>95000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65">
        <f>SUM(N8)</f>
        <v>95000</v>
      </c>
    </row>
    <row r="9" spans="1:29" s="7" customFormat="1" ht="17.25" hidden="1" thickBot="1" x14ac:dyDescent="0.35">
      <c r="A9" s="36" t="s">
        <v>96</v>
      </c>
      <c r="B9" s="72" t="s">
        <v>54</v>
      </c>
      <c r="C9" s="66" t="s">
        <v>97</v>
      </c>
      <c r="D9" s="63" t="s">
        <v>25</v>
      </c>
      <c r="E9" s="63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1"/>
      <c r="O9" s="71"/>
      <c r="P9" s="71">
        <v>482168</v>
      </c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65">
        <f>SUM(P9)</f>
        <v>482168</v>
      </c>
    </row>
    <row r="10" spans="1:29" s="7" customFormat="1" ht="17.25" hidden="1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65"/>
    </row>
    <row r="11" spans="1:29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65"/>
    </row>
    <row r="12" spans="1:29" s="7" customFormat="1" ht="16.5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65"/>
    </row>
    <row r="13" spans="1:29" s="7" customFormat="1" ht="16.5" x14ac:dyDescent="0.3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65"/>
    </row>
    <row r="14" spans="1:29" s="7" customFormat="1" ht="16.5" hidden="1" x14ac:dyDescent="0.3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7" t="s">
        <v>28</v>
      </c>
      <c r="H14" s="22"/>
      <c r="I14" s="22"/>
      <c r="J14" s="22"/>
      <c r="K14" s="22"/>
      <c r="L14" s="22"/>
      <c r="M14" s="22"/>
      <c r="N14" s="71"/>
      <c r="O14" s="71"/>
      <c r="P14" s="71"/>
      <c r="Q14" s="71">
        <f>87000-1</f>
        <v>86999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65">
        <f>SUM(P14:Q14)</f>
        <v>86999</v>
      </c>
    </row>
    <row r="15" spans="1:29" s="7" customFormat="1" ht="16.5" hidden="1" x14ac:dyDescent="0.3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7" t="s">
        <v>28</v>
      </c>
      <c r="H15" s="22"/>
      <c r="I15" s="22"/>
      <c r="J15" s="22"/>
      <c r="K15" s="22"/>
      <c r="L15" s="22"/>
      <c r="M15" s="22"/>
      <c r="N15" s="71"/>
      <c r="O15" s="71"/>
      <c r="P15" s="71"/>
      <c r="Q15" s="71">
        <v>1</v>
      </c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65">
        <f t="shared" ref="AC15:AC17" si="0">SUM(P15:Q15)</f>
        <v>1</v>
      </c>
    </row>
    <row r="16" spans="1:29" s="7" customFormat="1" ht="16.5" hidden="1" x14ac:dyDescent="0.3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7" t="s">
        <v>28</v>
      </c>
      <c r="H16" s="22"/>
      <c r="I16" s="22"/>
      <c r="J16" s="22"/>
      <c r="K16" s="22"/>
      <c r="L16" s="22"/>
      <c r="M16" s="22"/>
      <c r="N16" s="71"/>
      <c r="O16" s="71"/>
      <c r="P16" s="71"/>
      <c r="Q16" s="71">
        <f>78652-1</f>
        <v>78651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65">
        <f t="shared" si="0"/>
        <v>78651</v>
      </c>
    </row>
    <row r="17" spans="1:30" s="7" customFormat="1" ht="16.5" hidden="1" x14ac:dyDescent="0.3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7" t="s">
        <v>28</v>
      </c>
      <c r="H17" s="22"/>
      <c r="I17" s="22"/>
      <c r="J17" s="22"/>
      <c r="K17" s="22"/>
      <c r="L17" s="22"/>
      <c r="M17" s="22"/>
      <c r="N17" s="71"/>
      <c r="O17" s="71"/>
      <c r="P17" s="71"/>
      <c r="Q17" s="71">
        <v>1</v>
      </c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65">
        <f t="shared" si="0"/>
        <v>1</v>
      </c>
    </row>
    <row r="18" spans="1:30" s="7" customFormat="1" ht="16.5" hidden="1" x14ac:dyDescent="0.3">
      <c r="A18" s="69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0">
        <v>10.561</v>
      </c>
      <c r="G18" s="37"/>
      <c r="H18" s="71">
        <v>2744.4199999999983</v>
      </c>
      <c r="I18" s="22"/>
      <c r="J18" s="22"/>
      <c r="K18" s="22"/>
      <c r="L18" s="22"/>
      <c r="M18" s="22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65">
        <f>SUM(H18:I18)</f>
        <v>2744.4199999999983</v>
      </c>
    </row>
    <row r="19" spans="1:30" s="7" customFormat="1" ht="16.5" hidden="1" x14ac:dyDescent="0.3">
      <c r="A19" s="69" t="s">
        <v>118</v>
      </c>
      <c r="B19" s="21" t="s">
        <v>54</v>
      </c>
      <c r="C19" s="79" t="s">
        <v>119</v>
      </c>
      <c r="D19" s="79" t="s">
        <v>120</v>
      </c>
      <c r="E19" s="49" t="s">
        <v>121</v>
      </c>
      <c r="F19" s="80" t="s">
        <v>12</v>
      </c>
      <c r="G19" s="37"/>
      <c r="H19" s="71"/>
      <c r="I19" s="22"/>
      <c r="J19" s="22"/>
      <c r="K19" s="22"/>
      <c r="L19" s="22"/>
      <c r="M19" s="22"/>
      <c r="N19" s="71"/>
      <c r="O19" s="71"/>
      <c r="P19" s="71"/>
      <c r="Q19" s="71"/>
      <c r="R19" s="71"/>
      <c r="S19" s="71">
        <v>20329.93</v>
      </c>
      <c r="T19" s="71"/>
      <c r="U19" s="71"/>
      <c r="V19" s="71"/>
      <c r="W19" s="71"/>
      <c r="X19" s="71"/>
      <c r="Y19" s="71"/>
      <c r="Z19" s="71"/>
      <c r="AA19" s="71"/>
      <c r="AB19" s="71"/>
      <c r="AC19" s="65">
        <f>S19</f>
        <v>20329.93</v>
      </c>
    </row>
    <row r="20" spans="1:30" s="7" customFormat="1" ht="16.5" hidden="1" x14ac:dyDescent="0.3">
      <c r="A20" s="69" t="s">
        <v>123</v>
      </c>
      <c r="B20" s="21" t="s">
        <v>54</v>
      </c>
      <c r="C20" s="81" t="s">
        <v>124</v>
      </c>
      <c r="D20" s="81" t="s">
        <v>125</v>
      </c>
      <c r="E20" s="19" t="s">
        <v>126</v>
      </c>
      <c r="F20" s="19" t="s">
        <v>12</v>
      </c>
      <c r="G20" s="37"/>
      <c r="H20" s="71"/>
      <c r="I20" s="22"/>
      <c r="J20" s="22"/>
      <c r="K20" s="22"/>
      <c r="L20" s="22"/>
      <c r="M20" s="22"/>
      <c r="N20" s="71"/>
      <c r="O20" s="71"/>
      <c r="P20" s="71"/>
      <c r="Q20" s="71"/>
      <c r="R20" s="71"/>
      <c r="S20" s="71"/>
      <c r="T20" s="71">
        <v>24305.95</v>
      </c>
      <c r="U20" s="71"/>
      <c r="V20" s="71"/>
      <c r="W20" s="71"/>
      <c r="X20" s="71"/>
      <c r="Y20" s="71"/>
      <c r="Z20" s="71"/>
      <c r="AA20" s="71"/>
      <c r="AB20" s="71"/>
      <c r="AC20" s="65">
        <f>SUM(T20)</f>
        <v>24305.95</v>
      </c>
    </row>
    <row r="21" spans="1:30" s="7" customFormat="1" ht="16.5" hidden="1" x14ac:dyDescent="0.3">
      <c r="A21" s="31" t="s">
        <v>127</v>
      </c>
      <c r="B21" s="21" t="s">
        <v>54</v>
      </c>
      <c r="C21" s="81" t="s">
        <v>124</v>
      </c>
      <c r="D21" s="81" t="s">
        <v>125</v>
      </c>
      <c r="E21" s="19" t="s">
        <v>126</v>
      </c>
      <c r="F21" s="19" t="s">
        <v>12</v>
      </c>
      <c r="G21" s="37"/>
      <c r="H21" s="71"/>
      <c r="I21" s="22"/>
      <c r="J21" s="22"/>
      <c r="K21" s="22"/>
      <c r="L21" s="22"/>
      <c r="M21" s="22"/>
      <c r="N21" s="71"/>
      <c r="O21" s="71"/>
      <c r="P21" s="71"/>
      <c r="Q21" s="71"/>
      <c r="R21" s="71"/>
      <c r="S21" s="71"/>
      <c r="T21" s="71">
        <v>12365.043096539401</v>
      </c>
      <c r="U21" s="71"/>
      <c r="V21" s="71"/>
      <c r="W21" s="71"/>
      <c r="X21" s="71"/>
      <c r="Y21" s="71"/>
      <c r="Z21" s="71"/>
      <c r="AA21" s="71"/>
      <c r="AB21" s="71"/>
      <c r="AC21" s="65">
        <f>SUM(T21)</f>
        <v>12365.043096539401</v>
      </c>
    </row>
    <row r="22" spans="1:30" s="104" customFormat="1" ht="16.5" hidden="1" x14ac:dyDescent="0.3">
      <c r="A22" s="95" t="s">
        <v>134</v>
      </c>
      <c r="B22" s="96" t="s">
        <v>54</v>
      </c>
      <c r="C22" s="97" t="s">
        <v>135</v>
      </c>
      <c r="D22" s="97" t="s">
        <v>136</v>
      </c>
      <c r="E22" s="97" t="s">
        <v>137</v>
      </c>
      <c r="F22" s="98"/>
      <c r="G22" s="99"/>
      <c r="H22" s="100"/>
      <c r="I22" s="101"/>
      <c r="J22" s="101"/>
      <c r="K22" s="101"/>
      <c r="L22" s="101"/>
      <c r="M22" s="101"/>
      <c r="N22" s="100"/>
      <c r="O22" s="100"/>
      <c r="P22" s="100"/>
      <c r="Q22" s="100"/>
      <c r="R22" s="100"/>
      <c r="S22" s="100"/>
      <c r="T22" s="100"/>
      <c r="U22" s="100"/>
      <c r="V22" s="100">
        <f>196622-1</f>
        <v>196621</v>
      </c>
      <c r="W22" s="100"/>
      <c r="X22" s="100">
        <v>-40505.47</v>
      </c>
      <c r="Y22" s="100"/>
      <c r="Z22" s="100"/>
      <c r="AA22" s="100"/>
      <c r="AB22" s="100"/>
      <c r="AC22" s="102">
        <f>SUM(V22:X22)</f>
        <v>156115.53</v>
      </c>
      <c r="AD22" s="103"/>
    </row>
    <row r="23" spans="1:30" s="104" customFormat="1" ht="16.5" hidden="1" x14ac:dyDescent="0.3">
      <c r="A23" s="95" t="s">
        <v>134</v>
      </c>
      <c r="B23" s="105" t="s">
        <v>56</v>
      </c>
      <c r="C23" s="97" t="s">
        <v>135</v>
      </c>
      <c r="D23" s="97" t="s">
        <v>136</v>
      </c>
      <c r="E23" s="97" t="s">
        <v>137</v>
      </c>
      <c r="F23" s="98"/>
      <c r="G23" s="99"/>
      <c r="H23" s="100"/>
      <c r="I23" s="101"/>
      <c r="J23" s="101"/>
      <c r="K23" s="101"/>
      <c r="L23" s="101"/>
      <c r="M23" s="101"/>
      <c r="N23" s="100"/>
      <c r="O23" s="100"/>
      <c r="P23" s="100"/>
      <c r="Q23" s="100"/>
      <c r="R23" s="100"/>
      <c r="S23" s="100"/>
      <c r="T23" s="100"/>
      <c r="U23" s="100"/>
      <c r="V23" s="100">
        <v>1</v>
      </c>
      <c r="W23" s="100"/>
      <c r="X23" s="100"/>
      <c r="Y23" s="100"/>
      <c r="Z23" s="100"/>
      <c r="AA23" s="100"/>
      <c r="AB23" s="100"/>
      <c r="AC23" s="102">
        <f>V23</f>
        <v>1</v>
      </c>
    </row>
    <row r="24" spans="1:30" s="7" customFormat="1" ht="16.5" hidden="1" x14ac:dyDescent="0.3">
      <c r="A24" s="82" t="s">
        <v>142</v>
      </c>
      <c r="B24" s="77" t="s">
        <v>54</v>
      </c>
      <c r="C24" s="83" t="s">
        <v>143</v>
      </c>
      <c r="D24" s="83" t="s">
        <v>144</v>
      </c>
      <c r="E24" s="84" t="s">
        <v>145</v>
      </c>
      <c r="F24" s="19" t="s">
        <v>12</v>
      </c>
      <c r="G24" s="37"/>
      <c r="H24" s="71"/>
      <c r="I24" s="22"/>
      <c r="J24" s="22"/>
      <c r="K24" s="22"/>
      <c r="L24" s="22"/>
      <c r="M24" s="22"/>
      <c r="N24" s="71"/>
      <c r="O24" s="71"/>
      <c r="P24" s="71"/>
      <c r="Q24" s="71"/>
      <c r="R24" s="71"/>
      <c r="S24" s="71"/>
      <c r="T24" s="71"/>
      <c r="U24" s="71"/>
      <c r="V24" s="71"/>
      <c r="W24" s="71">
        <v>12857.46</v>
      </c>
      <c r="X24" s="71"/>
      <c r="Y24" s="71"/>
      <c r="Z24" s="71"/>
      <c r="AA24" s="71"/>
      <c r="AB24" s="71"/>
      <c r="AC24" s="65">
        <f>W24</f>
        <v>12857.46</v>
      </c>
    </row>
    <row r="25" spans="1:30" s="7" customFormat="1" ht="16.5" hidden="1" x14ac:dyDescent="0.3">
      <c r="A25" s="85" t="s">
        <v>146</v>
      </c>
      <c r="B25" s="77" t="s">
        <v>54</v>
      </c>
      <c r="C25" s="83" t="s">
        <v>147</v>
      </c>
      <c r="D25" s="83" t="s">
        <v>148</v>
      </c>
      <c r="E25" s="84" t="s">
        <v>149</v>
      </c>
      <c r="F25" s="19" t="s">
        <v>12</v>
      </c>
      <c r="G25" s="3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>
        <v>9643.09</v>
      </c>
      <c r="X25" s="45"/>
      <c r="Y25" s="45"/>
      <c r="Z25" s="45"/>
      <c r="AA25" s="45"/>
      <c r="AB25" s="45"/>
      <c r="AC25" s="65">
        <f>W25</f>
        <v>9643.09</v>
      </c>
    </row>
    <row r="26" spans="1:30" s="7" customFormat="1" ht="16.5" hidden="1" x14ac:dyDescent="0.3">
      <c r="A26" s="31" t="s">
        <v>155</v>
      </c>
      <c r="B26" s="77" t="s">
        <v>54</v>
      </c>
      <c r="C26" s="87" t="s">
        <v>156</v>
      </c>
      <c r="D26" s="88" t="s">
        <v>157</v>
      </c>
      <c r="E26" s="49" t="s">
        <v>158</v>
      </c>
      <c r="F26" s="19" t="s">
        <v>12</v>
      </c>
      <c r="G26" s="37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>
        <v>4240</v>
      </c>
      <c r="Z26" s="45"/>
      <c r="AA26" s="45"/>
      <c r="AB26" s="45"/>
      <c r="AC26" s="65">
        <f>Y26</f>
        <v>4240</v>
      </c>
    </row>
    <row r="27" spans="1:30" s="7" customFormat="1" ht="16.5" hidden="1" x14ac:dyDescent="0.3">
      <c r="A27" s="31" t="s">
        <v>160</v>
      </c>
      <c r="B27" s="77" t="s">
        <v>54</v>
      </c>
      <c r="C27" s="92" t="s">
        <v>161</v>
      </c>
      <c r="D27" s="92" t="s">
        <v>162</v>
      </c>
      <c r="E27" s="93" t="s">
        <v>163</v>
      </c>
      <c r="F27" s="48" t="s">
        <v>12</v>
      </c>
      <c r="G27" s="37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>
        <v>2761.34</v>
      </c>
      <c r="AA27" s="45"/>
      <c r="AB27" s="45"/>
      <c r="AC27" s="65">
        <f>Z27</f>
        <v>2761.34</v>
      </c>
    </row>
    <row r="28" spans="1:30" s="7" customFormat="1" ht="16.5" hidden="1" x14ac:dyDescent="0.3">
      <c r="A28" s="31" t="s">
        <v>166</v>
      </c>
      <c r="B28" s="77" t="s">
        <v>54</v>
      </c>
      <c r="C28" s="34" t="s">
        <v>167</v>
      </c>
      <c r="D28" s="19" t="s">
        <v>168</v>
      </c>
      <c r="E28" s="35" t="s">
        <v>169</v>
      </c>
      <c r="F28" s="91">
        <v>17.285</v>
      </c>
      <c r="G28" s="37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>
        <v>38157</v>
      </c>
      <c r="AB28" s="45"/>
      <c r="AC28" s="65">
        <f>AA28</f>
        <v>38157</v>
      </c>
    </row>
    <row r="29" spans="1:30" s="7" customFormat="1" ht="30.75" x14ac:dyDescent="0.3">
      <c r="A29" s="106" t="s">
        <v>174</v>
      </c>
      <c r="B29" s="77" t="s">
        <v>175</v>
      </c>
      <c r="C29" s="19" t="s">
        <v>177</v>
      </c>
      <c r="D29" s="19" t="s">
        <v>15</v>
      </c>
      <c r="E29" s="19" t="s">
        <v>16</v>
      </c>
      <c r="F29" s="80">
        <v>10.561</v>
      </c>
      <c r="G29" s="37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>
        <v>9787.92</v>
      </c>
      <c r="AC29" s="65">
        <f>AB29</f>
        <v>9787.92</v>
      </c>
    </row>
    <row r="30" spans="1:30" s="7" customFormat="1" ht="16.5" x14ac:dyDescent="0.3">
      <c r="A30" s="69" t="s">
        <v>42</v>
      </c>
      <c r="B30" s="77" t="s">
        <v>176</v>
      </c>
      <c r="C30" s="19" t="s">
        <v>177</v>
      </c>
      <c r="D30" s="19" t="s">
        <v>15</v>
      </c>
      <c r="E30" s="19" t="s">
        <v>16</v>
      </c>
      <c r="F30" s="80">
        <v>10.561</v>
      </c>
      <c r="G30" s="37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>
        <v>10907.619999999999</v>
      </c>
      <c r="AC30" s="65">
        <f>AB30</f>
        <v>10907.619999999999</v>
      </c>
    </row>
    <row r="31" spans="1:30" s="7" customFormat="1" ht="16.5" x14ac:dyDescent="0.3">
      <c r="A31" s="31"/>
      <c r="B31" s="86"/>
      <c r="C31" s="94"/>
      <c r="D31" s="94"/>
      <c r="E31" s="88"/>
      <c r="F31" s="19"/>
      <c r="G31" s="37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65"/>
    </row>
    <row r="32" spans="1:30" s="7" customFormat="1" ht="16.5" x14ac:dyDescent="0.3">
      <c r="A32" s="85"/>
      <c r="B32" s="86"/>
      <c r="C32" s="89"/>
      <c r="D32" s="89"/>
      <c r="E32" s="90"/>
      <c r="F32" s="19"/>
      <c r="G32" s="37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65"/>
    </row>
    <row r="33" spans="1:30" s="7" customFormat="1" ht="16.5" x14ac:dyDescent="0.3">
      <c r="A33" s="85"/>
      <c r="B33" s="86"/>
      <c r="C33" s="89"/>
      <c r="D33" s="89"/>
      <c r="E33" s="90"/>
      <c r="F33" s="19"/>
      <c r="G33" s="37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65"/>
    </row>
    <row r="34" spans="1:30" s="7" customFormat="1" ht="16.5" hidden="1" x14ac:dyDescent="0.3">
      <c r="A34" s="13" t="s">
        <v>8</v>
      </c>
      <c r="B34" s="37"/>
      <c r="C34" s="38"/>
      <c r="D34" s="38"/>
      <c r="E34" s="39"/>
      <c r="F34" s="37"/>
      <c r="G34" s="37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65"/>
    </row>
    <row r="35" spans="1:30" s="7" customFormat="1" ht="16.5" hidden="1" x14ac:dyDescent="0.3">
      <c r="A35" s="19" t="s">
        <v>73</v>
      </c>
      <c r="B35" s="37"/>
      <c r="C35" s="34"/>
      <c r="D35" s="38"/>
      <c r="E35" s="35"/>
      <c r="F35" s="37"/>
      <c r="G35" s="37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65"/>
    </row>
    <row r="36" spans="1:30" s="7" customFormat="1" ht="16.5" hidden="1" x14ac:dyDescent="0.3">
      <c r="A36" s="41" t="s">
        <v>76</v>
      </c>
      <c r="B36" s="21" t="s">
        <v>77</v>
      </c>
      <c r="C36" s="19" t="s">
        <v>75</v>
      </c>
      <c r="D36" s="19" t="s">
        <v>20</v>
      </c>
      <c r="E36" s="35" t="s">
        <v>74</v>
      </c>
      <c r="F36" s="32">
        <v>17.800999999999998</v>
      </c>
      <c r="G36" s="67" t="s">
        <v>29</v>
      </c>
      <c r="H36" s="45"/>
      <c r="I36" s="45"/>
      <c r="J36" s="45"/>
      <c r="K36" s="45"/>
      <c r="L36" s="45">
        <v>7105</v>
      </c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65">
        <f>SUM(L36)</f>
        <v>7105</v>
      </c>
    </row>
    <row r="37" spans="1:30" s="7" customFormat="1" ht="16.5" hidden="1" x14ac:dyDescent="0.3">
      <c r="A37" s="41" t="s">
        <v>81</v>
      </c>
      <c r="B37" s="21" t="s">
        <v>82</v>
      </c>
      <c r="C37" s="19" t="s">
        <v>75</v>
      </c>
      <c r="D37" s="19" t="s">
        <v>20</v>
      </c>
      <c r="E37" s="35" t="s">
        <v>74</v>
      </c>
      <c r="F37" s="32">
        <v>17.800999999999998</v>
      </c>
      <c r="G37" s="67" t="s">
        <v>29</v>
      </c>
      <c r="H37" s="45"/>
      <c r="I37" s="45"/>
      <c r="J37" s="45"/>
      <c r="K37" s="45"/>
      <c r="L37" s="45"/>
      <c r="M37" s="45">
        <v>31085</v>
      </c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65">
        <f>M37</f>
        <v>31085</v>
      </c>
    </row>
    <row r="38" spans="1:30" s="7" customFormat="1" ht="16.5" hidden="1" x14ac:dyDescent="0.3">
      <c r="A38" s="41"/>
      <c r="B38" s="21"/>
      <c r="C38" s="19"/>
      <c r="D38" s="34"/>
      <c r="E38" s="19"/>
      <c r="F38" s="19"/>
      <c r="G38" s="1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65"/>
      <c r="AD38" s="40"/>
    </row>
    <row r="39" spans="1:30" s="7" customFormat="1" ht="16.5" hidden="1" x14ac:dyDescent="0.3">
      <c r="A39" s="31"/>
      <c r="B39" s="21"/>
      <c r="C39" s="34"/>
      <c r="D39" s="38"/>
      <c r="E39" s="34"/>
      <c r="F39" s="21"/>
      <c r="G39" s="21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65"/>
    </row>
    <row r="40" spans="1:30" s="7" customFormat="1" ht="16.5" hidden="1" x14ac:dyDescent="0.3">
      <c r="A40" s="31"/>
      <c r="B40" s="21"/>
      <c r="C40" s="49"/>
      <c r="D40" s="19"/>
      <c r="E40" s="49"/>
      <c r="F40" s="21"/>
      <c r="G40" s="21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65"/>
    </row>
    <row r="41" spans="1:30" s="7" customFormat="1" ht="16.5" hidden="1" x14ac:dyDescent="0.3">
      <c r="A41" s="13" t="s">
        <v>8</v>
      </c>
      <c r="B41" s="21"/>
      <c r="C41" s="49"/>
      <c r="D41" s="19"/>
      <c r="E41" s="49"/>
      <c r="F41" s="21"/>
      <c r="G41" s="21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65"/>
    </row>
    <row r="42" spans="1:30" s="50" customFormat="1" ht="16.5" hidden="1" x14ac:dyDescent="0.3">
      <c r="A42" s="19" t="s">
        <v>30</v>
      </c>
      <c r="B42" s="15"/>
      <c r="C42" s="18"/>
      <c r="D42" s="18"/>
      <c r="E42" s="15"/>
      <c r="F42" s="15"/>
      <c r="G42" s="1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65"/>
    </row>
    <row r="43" spans="1:30" s="7" customFormat="1" ht="16.5" hidden="1" x14ac:dyDescent="0.3">
      <c r="A43" s="31" t="s">
        <v>33</v>
      </c>
      <c r="B43" s="21" t="s">
        <v>18</v>
      </c>
      <c r="C43" s="62" t="s">
        <v>34</v>
      </c>
      <c r="D43" s="54" t="s">
        <v>35</v>
      </c>
      <c r="E43" s="54" t="s">
        <v>36</v>
      </c>
      <c r="F43" s="19">
        <v>17.245000000000001</v>
      </c>
      <c r="G43" s="67" t="s">
        <v>31</v>
      </c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65"/>
    </row>
    <row r="44" spans="1:30" s="50" customFormat="1" ht="16.5" hidden="1" x14ac:dyDescent="0.3">
      <c r="A44" s="31" t="s">
        <v>33</v>
      </c>
      <c r="B44" s="21" t="s">
        <v>37</v>
      </c>
      <c r="C44" s="62" t="s">
        <v>34</v>
      </c>
      <c r="D44" s="54" t="s">
        <v>35</v>
      </c>
      <c r="E44" s="54" t="s">
        <v>36</v>
      </c>
      <c r="F44" s="19">
        <v>17.245000000000001</v>
      </c>
      <c r="G44" s="67" t="s">
        <v>31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65"/>
    </row>
    <row r="45" spans="1:30" s="50" customFormat="1" ht="15" hidden="1" x14ac:dyDescent="0.25">
      <c r="A45" s="31"/>
      <c r="B45" s="21"/>
      <c r="C45" s="19"/>
      <c r="D45" s="19"/>
      <c r="E45" s="19"/>
      <c r="F45" s="19"/>
      <c r="G45" s="19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65"/>
    </row>
    <row r="46" spans="1:30" s="50" customFormat="1" ht="15" hidden="1" x14ac:dyDescent="0.25">
      <c r="A46" s="41"/>
      <c r="B46" s="42"/>
      <c r="C46" s="19"/>
      <c r="D46" s="19"/>
      <c r="E46" s="19"/>
      <c r="F46" s="19"/>
      <c r="G46" s="19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65"/>
    </row>
    <row r="47" spans="1:30" s="50" customFormat="1" ht="15" hidden="1" x14ac:dyDescent="0.25">
      <c r="A47" s="41"/>
      <c r="B47" s="21"/>
      <c r="C47" s="19"/>
      <c r="D47" s="19"/>
      <c r="E47" s="19"/>
      <c r="F47" s="19"/>
      <c r="G47" s="19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65"/>
    </row>
    <row r="48" spans="1:30" s="7" customFormat="1" ht="16.5" hidden="1" x14ac:dyDescent="0.3">
      <c r="A48" s="41"/>
      <c r="B48" s="21"/>
      <c r="C48" s="19"/>
      <c r="D48" s="19"/>
      <c r="E48" s="19"/>
      <c r="F48" s="19"/>
      <c r="G48" s="19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65"/>
    </row>
    <row r="49" spans="1:30" s="6" customFormat="1" ht="16.5" hidden="1" x14ac:dyDescent="0.3">
      <c r="A49" s="13" t="s">
        <v>8</v>
      </c>
      <c r="B49" s="15"/>
      <c r="C49" s="16"/>
      <c r="D49" s="16"/>
      <c r="E49" s="17"/>
      <c r="F49" s="18"/>
      <c r="G49" s="18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65"/>
    </row>
    <row r="50" spans="1:30" s="6" customFormat="1" ht="16.5" hidden="1" x14ac:dyDescent="0.3">
      <c r="A50" s="19" t="s">
        <v>63</v>
      </c>
      <c r="B50" s="15"/>
      <c r="C50" s="16"/>
      <c r="D50" s="16"/>
      <c r="E50" s="17"/>
      <c r="F50" s="18"/>
      <c r="G50" s="18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65"/>
    </row>
    <row r="51" spans="1:30" s="7" customFormat="1" ht="32.25" hidden="1" x14ac:dyDescent="0.3">
      <c r="A51" s="59" t="s">
        <v>64</v>
      </c>
      <c r="B51" s="72" t="s">
        <v>54</v>
      </c>
      <c r="C51" s="19" t="s">
        <v>65</v>
      </c>
      <c r="D51" s="19" t="s">
        <v>66</v>
      </c>
      <c r="E51" s="19" t="s">
        <v>67</v>
      </c>
      <c r="F51" s="19">
        <v>17.225000000000001</v>
      </c>
      <c r="G51" s="76" t="s">
        <v>68</v>
      </c>
      <c r="H51" s="45"/>
      <c r="I51" s="45"/>
      <c r="J51" s="45"/>
      <c r="K51" s="45">
        <f>56000-1</f>
        <v>55999</v>
      </c>
      <c r="L51" s="45"/>
      <c r="M51" s="45"/>
      <c r="N51" s="45"/>
      <c r="O51" s="45"/>
      <c r="P51" s="45"/>
      <c r="Q51" s="45"/>
      <c r="R51" s="45"/>
      <c r="S51" s="45"/>
      <c r="T51" s="45"/>
      <c r="U51" s="45">
        <v>181500</v>
      </c>
      <c r="V51" s="45"/>
      <c r="W51" s="45"/>
      <c r="X51" s="45"/>
      <c r="Y51" s="45"/>
      <c r="Z51" s="45"/>
      <c r="AA51" s="45"/>
      <c r="AB51" s="45"/>
      <c r="AC51" s="65">
        <f>SUM(K51:U51)</f>
        <v>237499</v>
      </c>
    </row>
    <row r="52" spans="1:30" s="7" customFormat="1" ht="32.25" hidden="1" x14ac:dyDescent="0.3">
      <c r="A52" s="59" t="s">
        <v>64</v>
      </c>
      <c r="B52" s="21" t="s">
        <v>69</v>
      </c>
      <c r="C52" s="19" t="s">
        <v>65</v>
      </c>
      <c r="D52" s="19" t="s">
        <v>66</v>
      </c>
      <c r="E52" s="19" t="s">
        <v>67</v>
      </c>
      <c r="F52" s="19">
        <v>17.225000000000001</v>
      </c>
      <c r="G52" s="76" t="s">
        <v>68</v>
      </c>
      <c r="H52" s="45"/>
      <c r="I52" s="45"/>
      <c r="J52" s="45"/>
      <c r="K52" s="45">
        <v>1</v>
      </c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65">
        <f>SUM(K52)</f>
        <v>1</v>
      </c>
    </row>
    <row r="53" spans="1:30" s="7" customFormat="1" ht="16.5" hidden="1" x14ac:dyDescent="0.3">
      <c r="A53" s="41"/>
      <c r="B53" s="21"/>
      <c r="C53" s="19"/>
      <c r="D53" s="19"/>
      <c r="E53" s="19"/>
      <c r="F53" s="19"/>
      <c r="G53" s="19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65"/>
      <c r="AD53" s="55"/>
    </row>
    <row r="54" spans="1:30" s="7" customFormat="1" ht="16.5" hidden="1" x14ac:dyDescent="0.3">
      <c r="A54" s="31"/>
      <c r="B54" s="21"/>
      <c r="C54" s="34"/>
      <c r="D54" s="34"/>
      <c r="E54" s="35"/>
      <c r="F54" s="19"/>
      <c r="G54" s="19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65"/>
    </row>
    <row r="55" spans="1:30" s="50" customFormat="1" ht="16.5" hidden="1" x14ac:dyDescent="0.3">
      <c r="A55" s="8"/>
      <c r="B55" s="15"/>
      <c r="C55" s="16"/>
      <c r="D55" s="16"/>
      <c r="E55" s="16"/>
      <c r="F55" s="15"/>
      <c r="G55" s="1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65"/>
    </row>
    <row r="56" spans="1:30" s="50" customFormat="1" ht="16.5" hidden="1" x14ac:dyDescent="0.3">
      <c r="A56" s="13" t="s">
        <v>8</v>
      </c>
      <c r="B56" s="15"/>
      <c r="C56" s="16"/>
      <c r="D56" s="16"/>
      <c r="E56" s="16"/>
      <c r="F56" s="15"/>
      <c r="G56" s="1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65"/>
    </row>
    <row r="57" spans="1:30" s="50" customFormat="1" ht="16.5" hidden="1" x14ac:dyDescent="0.3">
      <c r="A57" s="19" t="s">
        <v>50</v>
      </c>
      <c r="B57" s="15"/>
      <c r="C57" s="16"/>
      <c r="D57" s="16"/>
      <c r="E57" s="16"/>
      <c r="F57" s="18"/>
      <c r="G57" s="18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65"/>
    </row>
    <row r="58" spans="1:30" s="7" customFormat="1" ht="16.5" hidden="1" x14ac:dyDescent="0.3">
      <c r="A58" s="60" t="s">
        <v>53</v>
      </c>
      <c r="B58" s="72" t="s">
        <v>54</v>
      </c>
      <c r="C58" s="73" t="s">
        <v>55</v>
      </c>
      <c r="D58" s="61" t="s">
        <v>19</v>
      </c>
      <c r="E58" s="61">
        <v>6501</v>
      </c>
      <c r="F58" s="21">
        <v>17.259</v>
      </c>
      <c r="G58" s="68" t="s">
        <v>32</v>
      </c>
      <c r="H58" s="43"/>
      <c r="I58" s="43">
        <f>1372071-1</f>
        <v>1372070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65">
        <f>SUM(I58)</f>
        <v>1372070</v>
      </c>
    </row>
    <row r="59" spans="1:30" s="7" customFormat="1" ht="16.5" hidden="1" x14ac:dyDescent="0.3">
      <c r="A59" s="60" t="s">
        <v>53</v>
      </c>
      <c r="B59" s="21" t="s">
        <v>56</v>
      </c>
      <c r="C59" s="73" t="s">
        <v>55</v>
      </c>
      <c r="D59" s="61" t="s">
        <v>19</v>
      </c>
      <c r="E59" s="61">
        <v>6501</v>
      </c>
      <c r="F59" s="21">
        <v>17.259</v>
      </c>
      <c r="G59" s="68" t="s">
        <v>32</v>
      </c>
      <c r="H59" s="44"/>
      <c r="I59" s="44">
        <v>1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65">
        <f>SUM(I59)</f>
        <v>1</v>
      </c>
    </row>
    <row r="60" spans="1:30" s="6" customFormat="1" ht="16.5" hidden="1" x14ac:dyDescent="0.3">
      <c r="A60" s="31" t="s">
        <v>94</v>
      </c>
      <c r="B60" s="72" t="s">
        <v>54</v>
      </c>
      <c r="C60" s="19" t="s">
        <v>95</v>
      </c>
      <c r="D60" s="49" t="s">
        <v>23</v>
      </c>
      <c r="E60" s="49">
        <v>6502</v>
      </c>
      <c r="F60" s="19">
        <v>17.257999999999999</v>
      </c>
      <c r="G60" s="68" t="s">
        <v>32</v>
      </c>
      <c r="H60" s="45"/>
      <c r="I60" s="45"/>
      <c r="J60" s="45"/>
      <c r="K60" s="45"/>
      <c r="L60" s="45"/>
      <c r="M60" s="45"/>
      <c r="N60" s="45"/>
      <c r="O60" s="45">
        <f>233127-1</f>
        <v>233126</v>
      </c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65">
        <f>O60</f>
        <v>233126</v>
      </c>
    </row>
    <row r="61" spans="1:30" s="7" customFormat="1" ht="16.5" hidden="1" x14ac:dyDescent="0.3">
      <c r="A61" s="31" t="s">
        <v>94</v>
      </c>
      <c r="B61" s="21" t="s">
        <v>56</v>
      </c>
      <c r="C61" s="19" t="s">
        <v>95</v>
      </c>
      <c r="D61" s="49" t="s">
        <v>23</v>
      </c>
      <c r="E61" s="49">
        <v>6502</v>
      </c>
      <c r="F61" s="19">
        <v>17.257999999999999</v>
      </c>
      <c r="G61" s="68" t="s">
        <v>32</v>
      </c>
      <c r="H61" s="45"/>
      <c r="I61" s="45"/>
      <c r="J61" s="45"/>
      <c r="K61" s="45"/>
      <c r="L61" s="45"/>
      <c r="M61" s="45"/>
      <c r="N61" s="45"/>
      <c r="O61" s="45">
        <v>1</v>
      </c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65">
        <f>O61</f>
        <v>1</v>
      </c>
    </row>
    <row r="62" spans="1:30" s="50" customFormat="1" ht="16.5" hidden="1" x14ac:dyDescent="0.3">
      <c r="A62" s="74" t="s">
        <v>57</v>
      </c>
      <c r="B62" s="72" t="s">
        <v>54</v>
      </c>
      <c r="C62" s="75" t="s">
        <v>58</v>
      </c>
      <c r="D62" s="49" t="s">
        <v>24</v>
      </c>
      <c r="E62" s="49">
        <v>6503</v>
      </c>
      <c r="F62" s="19">
        <v>17.277999999999999</v>
      </c>
      <c r="G62" s="68" t="s">
        <v>32</v>
      </c>
      <c r="H62" s="52"/>
      <c r="I62" s="52"/>
      <c r="J62" s="52">
        <f>213059-1</f>
        <v>213058</v>
      </c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65">
        <f>SUM(J62)</f>
        <v>213058</v>
      </c>
    </row>
    <row r="63" spans="1:30" s="50" customFormat="1" ht="14.1" hidden="1" customHeight="1" x14ac:dyDescent="0.3">
      <c r="A63" s="74" t="s">
        <v>57</v>
      </c>
      <c r="B63" s="21" t="s">
        <v>56</v>
      </c>
      <c r="C63" s="75" t="s">
        <v>58</v>
      </c>
      <c r="D63" s="49" t="s">
        <v>24</v>
      </c>
      <c r="E63" s="49">
        <v>6503</v>
      </c>
      <c r="F63" s="19">
        <v>17.277999999999999</v>
      </c>
      <c r="G63" s="68" t="s">
        <v>32</v>
      </c>
      <c r="H63" s="43"/>
      <c r="I63" s="43"/>
      <c r="J63" s="43">
        <v>1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65">
        <f>SUM(J63)</f>
        <v>1</v>
      </c>
      <c r="AD63" s="53"/>
    </row>
    <row r="64" spans="1:30" s="50" customFormat="1" ht="14.1" hidden="1" customHeight="1" x14ac:dyDescent="0.25">
      <c r="A64" s="31" t="s">
        <v>94</v>
      </c>
      <c r="B64" s="77" t="s">
        <v>54</v>
      </c>
      <c r="C64" s="19" t="s">
        <v>110</v>
      </c>
      <c r="D64" s="19" t="s">
        <v>23</v>
      </c>
      <c r="E64" s="19">
        <v>6502</v>
      </c>
      <c r="F64" s="19">
        <v>17.257999999999999</v>
      </c>
      <c r="G64" s="78" t="s">
        <v>32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>
        <f>952216-1</f>
        <v>952215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65">
        <f>SUM(R64)</f>
        <v>952215</v>
      </c>
      <c r="AD64" s="53"/>
    </row>
    <row r="65" spans="1:30" s="50" customFormat="1" ht="14.1" hidden="1" customHeight="1" x14ac:dyDescent="0.25">
      <c r="A65" s="31" t="s">
        <v>94</v>
      </c>
      <c r="B65" s="21" t="s">
        <v>56</v>
      </c>
      <c r="C65" s="19" t="s">
        <v>110</v>
      </c>
      <c r="D65" s="19" t="s">
        <v>23</v>
      </c>
      <c r="E65" s="19">
        <v>6502</v>
      </c>
      <c r="F65" s="19">
        <v>17.257999999999999</v>
      </c>
      <c r="G65" s="78" t="s">
        <v>32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>
        <v>1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65">
        <f t="shared" ref="AC65:AC67" si="1">SUM(R65)</f>
        <v>1</v>
      </c>
      <c r="AD65" s="53"/>
    </row>
    <row r="66" spans="1:30" s="7" customFormat="1" ht="30.75" hidden="1" x14ac:dyDescent="0.3">
      <c r="A66" s="74" t="s">
        <v>57</v>
      </c>
      <c r="B66" s="77" t="s">
        <v>54</v>
      </c>
      <c r="C66" s="67" t="s">
        <v>111</v>
      </c>
      <c r="D66" s="19" t="s">
        <v>24</v>
      </c>
      <c r="E66" s="19">
        <v>6503</v>
      </c>
      <c r="F66" s="19">
        <v>17.277999999999999</v>
      </c>
      <c r="G66" s="78" t="s">
        <v>32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>
        <f>774899-1</f>
        <v>774898</v>
      </c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65">
        <f t="shared" si="1"/>
        <v>774898</v>
      </c>
    </row>
    <row r="67" spans="1:30" s="7" customFormat="1" ht="30.75" hidden="1" x14ac:dyDescent="0.3">
      <c r="A67" s="74" t="s">
        <v>57</v>
      </c>
      <c r="B67" s="21" t="s">
        <v>56</v>
      </c>
      <c r="C67" s="67" t="s">
        <v>111</v>
      </c>
      <c r="D67" s="19" t="s">
        <v>24</v>
      </c>
      <c r="E67" s="19">
        <v>6503</v>
      </c>
      <c r="F67" s="19">
        <v>17.277999999999999</v>
      </c>
      <c r="G67" s="78" t="s">
        <v>32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>
        <v>1</v>
      </c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65">
        <f t="shared" si="1"/>
        <v>1</v>
      </c>
    </row>
    <row r="68" spans="1:30" s="7" customFormat="1" ht="16.5" hidden="1" x14ac:dyDescent="0.3">
      <c r="A68" s="31"/>
      <c r="B68" s="47"/>
      <c r="C68" s="32"/>
      <c r="D68" s="19"/>
      <c r="E68" s="21"/>
      <c r="F68" s="19"/>
      <c r="G68" s="19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65"/>
    </row>
    <row r="69" spans="1:30" s="7" customFormat="1" ht="16.5" hidden="1" x14ac:dyDescent="0.3">
      <c r="A69" s="31"/>
      <c r="B69" s="21"/>
      <c r="C69" s="32"/>
      <c r="D69" s="19"/>
      <c r="E69" s="21"/>
      <c r="F69" s="19"/>
      <c r="G69" s="19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65"/>
    </row>
    <row r="70" spans="1:30" s="7" customFormat="1" ht="16.5" x14ac:dyDescent="0.3">
      <c r="A70" s="31"/>
      <c r="B70" s="21"/>
      <c r="C70" s="32"/>
      <c r="D70" s="19"/>
      <c r="E70" s="21"/>
      <c r="F70" s="19"/>
      <c r="G70" s="19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65"/>
      <c r="AD70" s="40"/>
    </row>
    <row r="71" spans="1:30" s="7" customFormat="1" ht="18.75" x14ac:dyDescent="0.3">
      <c r="A71" s="9" t="s">
        <v>0</v>
      </c>
      <c r="B71" s="23"/>
      <c r="C71" s="24"/>
      <c r="D71" s="24"/>
      <c r="E71" s="24"/>
      <c r="F71" s="24"/>
      <c r="G71" s="24"/>
      <c r="H71" s="46">
        <f>SUM(H18:H70)</f>
        <v>2744.4199999999983</v>
      </c>
      <c r="I71" s="46">
        <f>SUM(I25:I70)</f>
        <v>1372071</v>
      </c>
      <c r="J71" s="46">
        <f>SUM(J57:J69)</f>
        <v>213059</v>
      </c>
      <c r="K71" s="46">
        <f>SUM(K50:K54)</f>
        <v>56000</v>
      </c>
      <c r="L71" s="46">
        <f>SUM(L36:L39)</f>
        <v>7105</v>
      </c>
      <c r="M71" s="46">
        <f>SUM(M36:M38)</f>
        <v>31085</v>
      </c>
      <c r="N71" s="46">
        <f>SUM(N7:N10)</f>
        <v>95000</v>
      </c>
      <c r="O71" s="46">
        <f>SUM(O57:O67)</f>
        <v>233127</v>
      </c>
      <c r="P71" s="46">
        <f>SUM(P9:P11)</f>
        <v>482168</v>
      </c>
      <c r="Q71" s="46">
        <f>SUM(Q13:Q17)</f>
        <v>165652</v>
      </c>
      <c r="R71" s="46">
        <f>SUM(R56:R68)</f>
        <v>1727115</v>
      </c>
      <c r="S71" s="46">
        <f>SUM(S12:S21)</f>
        <v>20329.93</v>
      </c>
      <c r="T71" s="46">
        <f>SUM(T13:T25)</f>
        <v>36670.993096539401</v>
      </c>
      <c r="U71" s="46">
        <f>SUM(U50:U70)</f>
        <v>181500</v>
      </c>
      <c r="V71" s="46">
        <f>SUM(V12:V39)</f>
        <v>196622</v>
      </c>
      <c r="W71" s="46">
        <f>SUM(W13:W39)</f>
        <v>22500.55</v>
      </c>
      <c r="X71" s="46">
        <f>SUM(X22:X39)</f>
        <v>-40505.47</v>
      </c>
      <c r="Y71" s="46">
        <f>SUM(Y13:Y32)</f>
        <v>4240</v>
      </c>
      <c r="Z71" s="46">
        <f>SUM(Z13:Z33)</f>
        <v>2761.34</v>
      </c>
      <c r="AA71" s="46">
        <f>SUM(AA27:AA32)</f>
        <v>38157</v>
      </c>
      <c r="AB71" s="46">
        <f>SUM(AB13:AB33)</f>
        <v>20695.54</v>
      </c>
      <c r="AC71" s="65"/>
    </row>
    <row r="72" spans="1:30" s="7" customFormat="1" ht="18.75" x14ac:dyDescent="0.3">
      <c r="A72" s="26"/>
      <c r="B72" s="27"/>
      <c r="C72" s="28"/>
      <c r="D72" s="28"/>
      <c r="E72" s="28"/>
      <c r="F72" s="28"/>
      <c r="G72" s="28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30"/>
    </row>
    <row r="73" spans="1:30" ht="16.5" x14ac:dyDescent="0.3">
      <c r="A73" s="25" t="s">
        <v>17</v>
      </c>
      <c r="B73" s="7"/>
    </row>
    <row r="74" spans="1:30" ht="15" hidden="1" x14ac:dyDescent="0.25">
      <c r="A74" s="25" t="s">
        <v>48</v>
      </c>
    </row>
    <row r="75" spans="1:30" ht="15" hidden="1" x14ac:dyDescent="0.25">
      <c r="A75" s="57" t="s">
        <v>49</v>
      </c>
    </row>
    <row r="76" spans="1:30" ht="15" hidden="1" x14ac:dyDescent="0.25">
      <c r="A76" s="25" t="s">
        <v>51</v>
      </c>
    </row>
    <row r="77" spans="1:30" ht="15" hidden="1" x14ac:dyDescent="0.25">
      <c r="A77" s="57" t="s">
        <v>52</v>
      </c>
    </row>
    <row r="78" spans="1:30" ht="15" hidden="1" x14ac:dyDescent="0.25">
      <c r="A78" s="25" t="s">
        <v>60</v>
      </c>
    </row>
    <row r="79" spans="1:30" ht="15" hidden="1" x14ac:dyDescent="0.25">
      <c r="A79" s="57" t="s">
        <v>61</v>
      </c>
    </row>
    <row r="80" spans="1:30" ht="15" hidden="1" x14ac:dyDescent="0.25">
      <c r="A80" s="25" t="s">
        <v>70</v>
      </c>
    </row>
    <row r="81" spans="1:1" ht="15" hidden="1" x14ac:dyDescent="0.25">
      <c r="A81" s="57" t="s">
        <v>71</v>
      </c>
    </row>
    <row r="82" spans="1:1" ht="15" hidden="1" x14ac:dyDescent="0.25">
      <c r="A82" s="25" t="s">
        <v>78</v>
      </c>
    </row>
    <row r="83" spans="1:1" ht="15" hidden="1" x14ac:dyDescent="0.25">
      <c r="A83" s="57" t="s">
        <v>79</v>
      </c>
    </row>
    <row r="84" spans="1:1" ht="15" hidden="1" x14ac:dyDescent="0.25">
      <c r="A84" s="25" t="s">
        <v>84</v>
      </c>
    </row>
    <row r="85" spans="1:1" ht="15" hidden="1" x14ac:dyDescent="0.25">
      <c r="A85" s="57" t="s">
        <v>83</v>
      </c>
    </row>
    <row r="86" spans="1:1" ht="15" hidden="1" x14ac:dyDescent="0.25">
      <c r="A86" s="25" t="s">
        <v>89</v>
      </c>
    </row>
    <row r="87" spans="1:1" ht="15" hidden="1" x14ac:dyDescent="0.25">
      <c r="A87" s="25" t="s">
        <v>88</v>
      </c>
    </row>
    <row r="88" spans="1:1" ht="15" hidden="1" x14ac:dyDescent="0.25">
      <c r="A88" s="25" t="s">
        <v>92</v>
      </c>
    </row>
    <row r="89" spans="1:1" ht="15" hidden="1" x14ac:dyDescent="0.25">
      <c r="A89" s="57" t="s">
        <v>91</v>
      </c>
    </row>
    <row r="90" spans="1:1" ht="15" hidden="1" x14ac:dyDescent="0.25">
      <c r="A90" s="25" t="s">
        <v>98</v>
      </c>
    </row>
    <row r="91" spans="1:1" ht="15" hidden="1" x14ac:dyDescent="0.25">
      <c r="A91" s="57" t="s">
        <v>99</v>
      </c>
    </row>
    <row r="92" spans="1:1" ht="15" hidden="1" x14ac:dyDescent="0.25">
      <c r="A92" s="25" t="s">
        <v>103</v>
      </c>
    </row>
    <row r="93" spans="1:1" ht="15" hidden="1" x14ac:dyDescent="0.25">
      <c r="A93" s="57" t="s">
        <v>102</v>
      </c>
    </row>
    <row r="94" spans="1:1" ht="15" hidden="1" x14ac:dyDescent="0.25">
      <c r="A94" s="25" t="s">
        <v>114</v>
      </c>
    </row>
    <row r="95" spans="1:1" ht="15" hidden="1" x14ac:dyDescent="0.25">
      <c r="A95" s="57" t="s">
        <v>113</v>
      </c>
    </row>
    <row r="96" spans="1:1" ht="15" hidden="1" x14ac:dyDescent="0.25">
      <c r="A96" s="25" t="s">
        <v>116</v>
      </c>
    </row>
    <row r="97" spans="1:1" ht="15" hidden="1" x14ac:dyDescent="0.25">
      <c r="A97" s="57" t="s">
        <v>117</v>
      </c>
    </row>
    <row r="98" spans="1:1" ht="15" hidden="1" x14ac:dyDescent="0.25">
      <c r="A98" s="25" t="s">
        <v>128</v>
      </c>
    </row>
    <row r="99" spans="1:1" ht="15" hidden="1" x14ac:dyDescent="0.25">
      <c r="A99" s="57" t="s">
        <v>129</v>
      </c>
    </row>
    <row r="100" spans="1:1" ht="15" hidden="1" x14ac:dyDescent="0.25">
      <c r="A100" s="25" t="s">
        <v>131</v>
      </c>
    </row>
    <row r="101" spans="1:1" ht="15" hidden="1" x14ac:dyDescent="0.25">
      <c r="A101" s="57" t="s">
        <v>132</v>
      </c>
    </row>
    <row r="102" spans="1:1" ht="15" hidden="1" x14ac:dyDescent="0.25">
      <c r="A102" s="25" t="s">
        <v>138</v>
      </c>
    </row>
    <row r="103" spans="1:1" ht="15" hidden="1" x14ac:dyDescent="0.25">
      <c r="A103" s="57" t="s">
        <v>139</v>
      </c>
    </row>
    <row r="104" spans="1:1" ht="15" hidden="1" x14ac:dyDescent="0.25">
      <c r="A104" s="25" t="s">
        <v>141</v>
      </c>
    </row>
    <row r="105" spans="1:1" ht="15" hidden="1" x14ac:dyDescent="0.25">
      <c r="A105" s="57" t="s">
        <v>117</v>
      </c>
    </row>
    <row r="106" spans="1:1" ht="15" hidden="1" x14ac:dyDescent="0.25">
      <c r="A106" s="25" t="s">
        <v>151</v>
      </c>
    </row>
    <row r="107" spans="1:1" ht="15" hidden="1" x14ac:dyDescent="0.25">
      <c r="A107" s="57" t="s">
        <v>152</v>
      </c>
    </row>
    <row r="108" spans="1:1" ht="15" hidden="1" x14ac:dyDescent="0.25">
      <c r="A108" s="25" t="s">
        <v>153</v>
      </c>
    </row>
    <row r="109" spans="1:1" ht="15" hidden="1" x14ac:dyDescent="0.25">
      <c r="A109" s="57" t="s">
        <v>117</v>
      </c>
    </row>
    <row r="110" spans="1:1" ht="15" hidden="1" x14ac:dyDescent="0.25">
      <c r="A110" s="25" t="s">
        <v>164</v>
      </c>
    </row>
    <row r="111" spans="1:1" ht="15" hidden="1" x14ac:dyDescent="0.25">
      <c r="A111" s="57" t="s">
        <v>117</v>
      </c>
    </row>
    <row r="112" spans="1:1" ht="15" hidden="1" x14ac:dyDescent="0.25">
      <c r="A112" s="25" t="s">
        <v>170</v>
      </c>
    </row>
    <row r="113" spans="1:1" ht="15" hidden="1" x14ac:dyDescent="0.25">
      <c r="A113" s="57" t="s">
        <v>171</v>
      </c>
    </row>
    <row r="114" spans="1:1" ht="15" x14ac:dyDescent="0.25">
      <c r="A114" s="25" t="s">
        <v>172</v>
      </c>
    </row>
    <row r="115" spans="1:1" ht="15" x14ac:dyDescent="0.25">
      <c r="A115" s="57" t="s">
        <v>49</v>
      </c>
    </row>
    <row r="120" spans="1:1" ht="16.5" x14ac:dyDescent="0.3">
      <c r="A120" s="14" t="s">
        <v>38</v>
      </c>
    </row>
    <row r="121" spans="1:1" ht="16.5" x14ac:dyDescent="0.3">
      <c r="A121" s="14" t="s">
        <v>40</v>
      </c>
    </row>
    <row r="122" spans="1:1" ht="16.5" x14ac:dyDescent="0.3">
      <c r="A122" s="14" t="s">
        <v>39</v>
      </c>
    </row>
    <row r="123" spans="1:1" ht="16.5" x14ac:dyDescent="0.3">
      <c r="A123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F3EA-211E-4B9C-88AE-32BC2D11CC7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CENTRAL</vt:lpstr>
      <vt:lpstr>Sheet1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2024-07-10T14:11:09Z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