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24565DF-0E74-4C23-BDBF-66EF0AFAEC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65" i="2" l="1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14" i="2"/>
  <c r="AB65" i="2"/>
  <c r="AA65" i="2"/>
  <c r="Z65" i="2" l="1"/>
  <c r="Y65" i="2"/>
  <c r="X65" i="2"/>
  <c r="W65" i="2"/>
  <c r="V22" i="2"/>
  <c r="V65" i="2" s="1"/>
  <c r="U65" i="2"/>
  <c r="T65" i="2"/>
  <c r="S65" i="2"/>
  <c r="R60" i="2"/>
  <c r="R58" i="2"/>
  <c r="Q16" i="2"/>
  <c r="Q14" i="2"/>
  <c r="AD9" i="2"/>
  <c r="P65" i="2"/>
  <c r="O54" i="2"/>
  <c r="AD8" i="2"/>
  <c r="N65" i="2"/>
  <c r="M65" i="2"/>
  <c r="L65" i="2"/>
  <c r="R65" i="2" l="1"/>
  <c r="Q65" i="2"/>
  <c r="O65" i="2"/>
  <c r="K45" i="2"/>
  <c r="J56" i="2"/>
  <c r="J65" i="2" s="1"/>
  <c r="I52" i="2"/>
  <c r="I65" i="2" s="1"/>
  <c r="H65" i="2"/>
  <c r="K65" i="2" l="1"/>
</calcChain>
</file>

<file path=xl/sharedStrings.xml><?xml version="1.0" encoding="utf-8"?>
<sst xmlns="http://schemas.openxmlformats.org/spreadsheetml/2006/main" count="277" uniqueCount="174">
  <si>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</si>
  <si>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</si>
  <si>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</si>
  <si>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</si>
  <si>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</si>
  <si>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</si>
  <si>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</si>
  <si>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</si>
  <si>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</si>
  <si>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</si>
  <si>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</si>
  <si>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</si>
  <si>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</si>
  <si>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</si>
  <si>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</si>
  <si>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</si>
  <si>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</si>
  <si>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</si>
  <si>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</si>
  <si>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</si>
  <si>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</si>
  <si>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</si>
  <si>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</si>
  <si>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</si>
  <si>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</si>
  <si>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</si>
  <si>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</si>
  <si>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</si>
  <si>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</si>
  <si>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</si>
  <si>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</si>
  <si>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</si>
  <si>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</si>
  <si>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</si>
  <si>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</si>
  <si>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</si>
  <si>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</si>
  <si>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</si>
  <si>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</si>
  <si>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</si>
  <si>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</si>
  <si>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</si>
  <si>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</si>
  <si>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</si>
  <si>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</si>
  <si>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</si>
  <si>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</si>
  <si>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</si>
  <si>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</si>
  <si>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</si>
  <si>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</si>
  <si>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</si>
  <si>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</si>
  <si>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</si>
  <si>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</si>
  <si>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</si>
  <si>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</si>
  <si>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</si>
  <si>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</si>
  <si>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</si>
  <si>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</si>
  <si>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</si>
  <si>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</si>
  <si>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</si>
  <si>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</si>
  <si>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</si>
  <si>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</si>
  <si>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</si>
  <si>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</si>
  <si>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</si>
  <si>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</si>
  <si>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</si>
  <si>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</si>
  <si>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</si>
  <si>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</si>
  <si>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</si>
  <si>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</si>
  <si>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</si>
  <si>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</si>
  <si>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</si>
  <si>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</si>
  <si>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</si>
  <si>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</si>
  <si>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</si>
  <si>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</si>
  <si>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</si>
  <si>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</si>
  <si>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</si>
  <si>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</si>
  <si>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</si>
  <si>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</si>
  <si>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</si>
  <si>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</si>
  <si>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</si>
  <si>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</si>
  <si>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</si>
  <si>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</si>
  <si>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</si>
  <si>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</si>
  <si>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</si>
  <si>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</si>
  <si>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</si>
  <si>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</si>
  <si>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</si>
  <si>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</si>
  <si>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</si>
  <si>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</si>
  <si>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</si>
  <si>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</si>
  <si>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</si>
  <si>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</si>
  <si>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</si>
  <si>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</si>
  <si>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</si>
  <si>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</si>
  <si>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</si>
  <si>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</si>
  <si>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</si>
  <si>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</si>
  <si>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</si>
  <si>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</si>
  <si>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</si>
  <si>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</si>
  <si>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</si>
  <si>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</si>
  <si>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</si>
  <si>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</si>
  <si>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</si>
  <si>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</si>
  <si>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</si>
  <si>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</si>
  <si>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</si>
  <si>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</si>
  <si>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</si>
  <si>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</si>
  <si>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</si>
  <si>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</si>
  <si>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</si>
  <si>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</si>
  <si>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</si>
  <si>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</si>
  <si>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</si>
  <si>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</si>
  <si>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</si>
  <si>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</si>
  <si>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</si>
  <si>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</si>
  <si>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</si>
  <si>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</si>
  <si>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</si>
  <si>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</si>
  <si>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</si>
  <si>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</si>
  <si>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FAD0068NGO</t>
  </si>
  <si>
    <t>9110-1178</t>
  </si>
  <si>
    <t>K116</t>
  </si>
  <si>
    <t>BUDGET #18 FY24  MARCH 15, 2024</t>
  </si>
  <si>
    <t>BUDGET #19 FY24</t>
  </si>
  <si>
    <t>APPRENTICE</t>
  </si>
  <si>
    <t>FAPAE21</t>
  </si>
  <si>
    <t xml:space="preserve">7003-1785 </t>
  </si>
  <si>
    <t>HB55</t>
  </si>
  <si>
    <t>BUDGET #19 FY24  APRIL 3, 2024</t>
  </si>
  <si>
    <t>TO ADD APPRENTICE FUNDS</t>
  </si>
  <si>
    <t>BUDGET #20 FY24  MAY 23, 2024</t>
  </si>
  <si>
    <t>BUDGET #20 FY24</t>
  </si>
  <si>
    <t>WPP SNAP EXPANSION (settlement amount)</t>
  </si>
  <si>
    <t>OCTOBER 1, 2023-FEBRUARY 16, 2024</t>
  </si>
  <si>
    <t>FEBRUARY 17, 2024-JUNE 30, 2024</t>
  </si>
  <si>
    <t>FY20243067</t>
  </si>
  <si>
    <t>BUDGET #21 FY24</t>
  </si>
  <si>
    <t>JULY 1, 2024-SEPTEMBER 30, 2024</t>
  </si>
  <si>
    <t>BUDGET #21 FY24 JUNE 25,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</si>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</sst>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8" fillId="3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7" fontId="12" fillId="0" borderId="1" xfId="1" applyNumberFormat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quotePrefix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44" fontId="7" fillId="0" borderId="0" xfId="0" applyNumberFormat="1" applyFont="1" applyFill="1"/>
    <xf numFmtId="0" fontId="7" fillId="0" borderId="0" xfId="0" applyFont="1" applyFill="1"/>
    <xf numFmtId="0" fontId="12" fillId="0" borderId="1" xfId="0" quotePrefix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topLeftCell="B47" zoomScale="110" zoomScaleNormal="110" workbookViewId="0">
      <selection activeCell="B59" sqref="B59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1" width="16.81640625" style="2" hidden="1" customWidth="1"/>
    <col min="22" max="22" width="15.08984375" style="2" hidden="1" customWidth="1"/>
    <col min="23" max="23" width="16.81640625" style="2" hidden="1" customWidth="1"/>
    <col min="24" max="24" width="14.54296875" style="2" hidden="1" customWidth="1"/>
    <col min="25" max="25" width="12.54296875" style="2" hidden="1" customWidth="1"/>
    <col min="26" max="28" width="13.90625" style="2" hidden="1" customWidth="1"/>
    <col min="29" max="29" width="16.81640625" style="2" bestFit="1" customWidth="1"/>
    <col min="30" max="30" width="13.1796875" style="3" hidden="1" customWidth="1"/>
    <col min="31" max="31" width="13.7265625" style="3" bestFit="1" customWidth="1"/>
    <col min="32" max="16384" width="9.1796875" style="3"/>
  </cols>
  <sheetData>
    <row r="1" spans="1:30" ht="20.5" x14ac:dyDescent="0.45">
      <c r="A1" s="3" t="s">
        <v>10</v>
      </c>
      <c r="B1" s="93" t="s">
        <v>9</v>
      </c>
      <c r="C1" s="94"/>
      <c r="D1" s="94"/>
      <c r="E1" s="94"/>
      <c r="F1" s="94"/>
      <c r="G1" s="94"/>
      <c r="H1" s="9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30" ht="20.5" x14ac:dyDescent="0.45">
      <c r="B2" s="10"/>
      <c r="C2" s="10"/>
      <c r="D2" s="10"/>
      <c r="E2" s="11"/>
      <c r="F2" s="11"/>
      <c r="G2" s="11"/>
    </row>
    <row r="3" spans="1:30" ht="20.5" x14ac:dyDescent="0.45">
      <c r="A3" s="4" t="s">
        <v>11</v>
      </c>
      <c r="B3" s="10" t="s">
        <v>7</v>
      </c>
      <c r="C3" s="1"/>
    </row>
    <row r="4" spans="1:30" ht="21" thickBot="1" x14ac:dyDescent="0.5">
      <c r="A4" s="4"/>
      <c r="B4" s="5"/>
      <c r="C4" s="1"/>
    </row>
    <row r="5" spans="1:30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6" t="s">
        <v>26</v>
      </c>
      <c r="H5" s="13" t="s">
        <v>36</v>
      </c>
      <c r="I5" s="56" t="s">
        <v>37</v>
      </c>
      <c r="J5" s="56" t="s">
        <v>51</v>
      </c>
      <c r="K5" s="56" t="s">
        <v>54</v>
      </c>
      <c r="L5" s="56" t="s">
        <v>64</v>
      </c>
      <c r="M5" s="56" t="s">
        <v>72</v>
      </c>
      <c r="N5" s="56" t="s">
        <v>82</v>
      </c>
      <c r="O5" s="56" t="s">
        <v>85</v>
      </c>
      <c r="P5" s="56" t="s">
        <v>92</v>
      </c>
      <c r="Q5" s="56" t="s">
        <v>93</v>
      </c>
      <c r="R5" s="56" t="s">
        <v>104</v>
      </c>
      <c r="S5" s="56" t="s">
        <v>107</v>
      </c>
      <c r="T5" s="56" t="s">
        <v>114</v>
      </c>
      <c r="U5" s="56" t="s">
        <v>122</v>
      </c>
      <c r="V5" s="56" t="s">
        <v>125</v>
      </c>
      <c r="W5" s="56" t="s">
        <v>132</v>
      </c>
      <c r="X5" s="56" t="s">
        <v>142</v>
      </c>
      <c r="Y5" s="56" t="s">
        <v>146</v>
      </c>
      <c r="Z5" s="56" t="s">
        <v>151</v>
      </c>
      <c r="AA5" s="56" t="s">
        <v>157</v>
      </c>
      <c r="AB5" s="56" t="s">
        <v>165</v>
      </c>
      <c r="AC5" s="56" t="s">
        <v>170</v>
      </c>
      <c r="AD5" s="32" t="s">
        <v>6</v>
      </c>
    </row>
    <row r="6" spans="1:30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20"/>
    </row>
    <row r="7" spans="1:30" s="7" customFormat="1" ht="15" hidden="1" x14ac:dyDescent="0.35">
      <c r="A7" s="19" t="s">
        <v>77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7" customFormat="1" ht="15" hidden="1" x14ac:dyDescent="0.35">
      <c r="A8" s="33" t="s">
        <v>78</v>
      </c>
      <c r="B8" s="21" t="s">
        <v>46</v>
      </c>
      <c r="C8" s="50" t="s">
        <v>79</v>
      </c>
      <c r="D8" s="60" t="s">
        <v>20</v>
      </c>
      <c r="E8" s="61" t="s">
        <v>21</v>
      </c>
      <c r="F8" s="19" t="s">
        <v>14</v>
      </c>
      <c r="G8" s="19"/>
      <c r="H8" s="22"/>
      <c r="I8" s="22"/>
      <c r="J8" s="22"/>
      <c r="K8" s="22"/>
      <c r="L8" s="22"/>
      <c r="M8" s="22"/>
      <c r="N8" s="68">
        <v>95000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2">
        <f>SUM(N8)</f>
        <v>95000</v>
      </c>
    </row>
    <row r="9" spans="1:30" s="7" customFormat="1" ht="15.5" hidden="1" thickBot="1" x14ac:dyDescent="0.4">
      <c r="A9" s="36" t="s">
        <v>88</v>
      </c>
      <c r="B9" s="69" t="s">
        <v>46</v>
      </c>
      <c r="C9" s="63" t="s">
        <v>89</v>
      </c>
      <c r="D9" s="60" t="s">
        <v>24</v>
      </c>
      <c r="E9" s="60" t="s">
        <v>25</v>
      </c>
      <c r="F9" s="21" t="s">
        <v>12</v>
      </c>
      <c r="G9" s="21"/>
      <c r="H9" s="22"/>
      <c r="I9" s="22"/>
      <c r="J9" s="22"/>
      <c r="K9" s="22"/>
      <c r="L9" s="22"/>
      <c r="M9" s="22"/>
      <c r="N9" s="68"/>
      <c r="O9" s="68"/>
      <c r="P9" s="68">
        <v>482168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2">
        <f>SUM(P9)</f>
        <v>482168</v>
      </c>
    </row>
    <row r="10" spans="1:30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2"/>
    </row>
    <row r="11" spans="1:30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2"/>
    </row>
    <row r="12" spans="1:30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2"/>
    </row>
    <row r="13" spans="1:30" s="7" customFormat="1" ht="15" x14ac:dyDescent="0.35">
      <c r="A13" s="19" t="s">
        <v>38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2"/>
    </row>
    <row r="14" spans="1:30" s="7" customFormat="1" ht="15" x14ac:dyDescent="0.35">
      <c r="A14" s="31" t="s">
        <v>96</v>
      </c>
      <c r="B14" s="21" t="s">
        <v>46</v>
      </c>
      <c r="C14" s="19" t="s">
        <v>97</v>
      </c>
      <c r="D14" s="19" t="s">
        <v>98</v>
      </c>
      <c r="E14" s="19" t="s">
        <v>99</v>
      </c>
      <c r="F14" s="21">
        <v>17.207000000000001</v>
      </c>
      <c r="G14" s="64" t="s">
        <v>27</v>
      </c>
      <c r="H14" s="22"/>
      <c r="I14" s="22"/>
      <c r="J14" s="22"/>
      <c r="K14" s="22"/>
      <c r="L14" s="22"/>
      <c r="M14" s="22"/>
      <c r="N14" s="68"/>
      <c r="O14" s="68"/>
      <c r="P14" s="68"/>
      <c r="Q14" s="68">
        <f>87000-1</f>
        <v>86999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>
        <v>-15445.38</v>
      </c>
      <c r="AD14" s="95">
        <f>SUM(H14:AC14)</f>
        <v>71553.62</v>
      </c>
    </row>
    <row r="15" spans="1:30" s="7" customFormat="1" ht="15" x14ac:dyDescent="0.35">
      <c r="A15" s="31" t="s">
        <v>96</v>
      </c>
      <c r="B15" s="21" t="s">
        <v>48</v>
      </c>
      <c r="C15" s="19" t="s">
        <v>97</v>
      </c>
      <c r="D15" s="19" t="s">
        <v>98</v>
      </c>
      <c r="E15" s="19" t="s">
        <v>99</v>
      </c>
      <c r="F15" s="21">
        <v>17.207000000000001</v>
      </c>
      <c r="G15" s="64" t="s">
        <v>27</v>
      </c>
      <c r="H15" s="22"/>
      <c r="I15" s="22"/>
      <c r="J15" s="22"/>
      <c r="K15" s="22"/>
      <c r="L15" s="22"/>
      <c r="M15" s="22"/>
      <c r="N15" s="68"/>
      <c r="O15" s="68"/>
      <c r="P15" s="68"/>
      <c r="Q15" s="68">
        <v>1</v>
      </c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>
        <v>15445.379999999997</v>
      </c>
      <c r="AD15" s="95">
        <f t="shared" ref="AD15:AD63" si="0">SUM(H15:AC15)</f>
        <v>15446.379999999997</v>
      </c>
    </row>
    <row r="16" spans="1:30" s="7" customFormat="1" ht="15" x14ac:dyDescent="0.35">
      <c r="A16" s="31" t="s">
        <v>100</v>
      </c>
      <c r="B16" s="21" t="s">
        <v>46</v>
      </c>
      <c r="C16" s="19" t="s">
        <v>97</v>
      </c>
      <c r="D16" s="19" t="s">
        <v>98</v>
      </c>
      <c r="E16" s="19" t="s">
        <v>101</v>
      </c>
      <c r="F16" s="21" t="s">
        <v>13</v>
      </c>
      <c r="G16" s="64" t="s">
        <v>27</v>
      </c>
      <c r="H16" s="22"/>
      <c r="I16" s="22"/>
      <c r="J16" s="22"/>
      <c r="K16" s="22"/>
      <c r="L16" s="22"/>
      <c r="M16" s="22"/>
      <c r="N16" s="68"/>
      <c r="O16" s="68"/>
      <c r="P16" s="68"/>
      <c r="Q16" s="68">
        <f>78652-1</f>
        <v>78651</v>
      </c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>
        <v>-2881.96</v>
      </c>
      <c r="AD16" s="95">
        <f t="shared" si="0"/>
        <v>75769.039999999994</v>
      </c>
    </row>
    <row r="17" spans="1:31" s="7" customFormat="1" ht="15" x14ac:dyDescent="0.35">
      <c r="A17" s="31" t="s">
        <v>100</v>
      </c>
      <c r="B17" s="21" t="s">
        <v>48</v>
      </c>
      <c r="C17" s="19" t="s">
        <v>97</v>
      </c>
      <c r="D17" s="19" t="s">
        <v>98</v>
      </c>
      <c r="E17" s="19" t="s">
        <v>101</v>
      </c>
      <c r="F17" s="21" t="s">
        <v>13</v>
      </c>
      <c r="G17" s="64" t="s">
        <v>27</v>
      </c>
      <c r="H17" s="22"/>
      <c r="I17" s="22"/>
      <c r="J17" s="22"/>
      <c r="K17" s="22"/>
      <c r="L17" s="22"/>
      <c r="M17" s="22"/>
      <c r="N17" s="68"/>
      <c r="O17" s="68"/>
      <c r="P17" s="68"/>
      <c r="Q17" s="68">
        <v>1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>
        <v>2881.9599999999991</v>
      </c>
      <c r="AD17" s="95">
        <f t="shared" si="0"/>
        <v>2882.9599999999991</v>
      </c>
    </row>
    <row r="18" spans="1:31" s="7" customFormat="1" ht="15" hidden="1" x14ac:dyDescent="0.35">
      <c r="A18" s="66" t="s">
        <v>34</v>
      </c>
      <c r="B18" s="21" t="s">
        <v>39</v>
      </c>
      <c r="C18" s="18" t="s">
        <v>35</v>
      </c>
      <c r="D18" s="18" t="s">
        <v>15</v>
      </c>
      <c r="E18" s="18" t="s">
        <v>16</v>
      </c>
      <c r="F18" s="67">
        <v>10.561</v>
      </c>
      <c r="G18" s="37"/>
      <c r="H18" s="68">
        <v>2744.4199999999983</v>
      </c>
      <c r="I18" s="22"/>
      <c r="J18" s="22"/>
      <c r="K18" s="22"/>
      <c r="L18" s="22"/>
      <c r="M18" s="22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95">
        <f t="shared" si="0"/>
        <v>2744.4199999999983</v>
      </c>
    </row>
    <row r="19" spans="1:31" s="7" customFormat="1" ht="15.5" hidden="1" x14ac:dyDescent="0.35">
      <c r="A19" s="66" t="s">
        <v>110</v>
      </c>
      <c r="B19" s="21" t="s">
        <v>46</v>
      </c>
      <c r="C19" s="76" t="s">
        <v>111</v>
      </c>
      <c r="D19" s="76" t="s">
        <v>112</v>
      </c>
      <c r="E19" s="48" t="s">
        <v>113</v>
      </c>
      <c r="F19" s="77" t="s">
        <v>12</v>
      </c>
      <c r="G19" s="37"/>
      <c r="H19" s="68"/>
      <c r="I19" s="22"/>
      <c r="J19" s="22"/>
      <c r="K19" s="22"/>
      <c r="L19" s="22"/>
      <c r="M19" s="22"/>
      <c r="N19" s="68"/>
      <c r="O19" s="68"/>
      <c r="P19" s="68"/>
      <c r="Q19" s="68"/>
      <c r="R19" s="68"/>
      <c r="S19" s="68">
        <v>20329.93</v>
      </c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95">
        <f t="shared" si="0"/>
        <v>20329.93</v>
      </c>
    </row>
    <row r="20" spans="1:31" s="7" customFormat="1" ht="15" hidden="1" x14ac:dyDescent="0.35">
      <c r="A20" s="66" t="s">
        <v>115</v>
      </c>
      <c r="B20" s="21" t="s">
        <v>46</v>
      </c>
      <c r="C20" s="78" t="s">
        <v>116</v>
      </c>
      <c r="D20" s="78" t="s">
        <v>117</v>
      </c>
      <c r="E20" s="19" t="s">
        <v>118</v>
      </c>
      <c r="F20" s="19" t="s">
        <v>12</v>
      </c>
      <c r="G20" s="37"/>
      <c r="H20" s="68"/>
      <c r="I20" s="22"/>
      <c r="J20" s="22"/>
      <c r="K20" s="22"/>
      <c r="L20" s="22"/>
      <c r="M20" s="22"/>
      <c r="N20" s="68"/>
      <c r="O20" s="68"/>
      <c r="P20" s="68"/>
      <c r="Q20" s="68"/>
      <c r="R20" s="68"/>
      <c r="S20" s="68"/>
      <c r="T20" s="68">
        <v>24305.95</v>
      </c>
      <c r="U20" s="68"/>
      <c r="V20" s="68"/>
      <c r="W20" s="68"/>
      <c r="X20" s="68"/>
      <c r="Y20" s="68"/>
      <c r="Z20" s="68"/>
      <c r="AA20" s="68"/>
      <c r="AB20" s="68"/>
      <c r="AC20" s="68"/>
      <c r="AD20" s="95">
        <f t="shared" si="0"/>
        <v>24305.95</v>
      </c>
    </row>
    <row r="21" spans="1:31" s="7" customFormat="1" ht="15" hidden="1" x14ac:dyDescent="0.35">
      <c r="A21" s="31" t="s">
        <v>119</v>
      </c>
      <c r="B21" s="21" t="s">
        <v>46</v>
      </c>
      <c r="C21" s="78" t="s">
        <v>116</v>
      </c>
      <c r="D21" s="78" t="s">
        <v>117</v>
      </c>
      <c r="E21" s="19" t="s">
        <v>118</v>
      </c>
      <c r="F21" s="19" t="s">
        <v>12</v>
      </c>
      <c r="G21" s="37"/>
      <c r="H21" s="68"/>
      <c r="I21" s="22"/>
      <c r="J21" s="22"/>
      <c r="K21" s="22"/>
      <c r="L21" s="22"/>
      <c r="M21" s="22"/>
      <c r="N21" s="68"/>
      <c r="O21" s="68"/>
      <c r="P21" s="68"/>
      <c r="Q21" s="68"/>
      <c r="R21" s="68"/>
      <c r="S21" s="68"/>
      <c r="T21" s="68">
        <v>12365.043096539401</v>
      </c>
      <c r="U21" s="68"/>
      <c r="V21" s="68"/>
      <c r="W21" s="68"/>
      <c r="X21" s="68"/>
      <c r="Y21" s="68"/>
      <c r="Z21" s="68"/>
      <c r="AA21" s="68"/>
      <c r="AB21" s="68"/>
      <c r="AC21" s="68"/>
      <c r="AD21" s="95">
        <f t="shared" si="0"/>
        <v>12365.043096539401</v>
      </c>
    </row>
    <row r="22" spans="1:31" s="103" customFormat="1" ht="15" x14ac:dyDescent="0.35">
      <c r="A22" s="96" t="s">
        <v>126</v>
      </c>
      <c r="B22" s="97" t="s">
        <v>46</v>
      </c>
      <c r="C22" s="98" t="s">
        <v>127</v>
      </c>
      <c r="D22" s="98" t="s">
        <v>128</v>
      </c>
      <c r="E22" s="98" t="s">
        <v>129</v>
      </c>
      <c r="F22" s="99"/>
      <c r="G22" s="100"/>
      <c r="H22" s="44"/>
      <c r="I22" s="101"/>
      <c r="J22" s="101"/>
      <c r="K22" s="101"/>
      <c r="L22" s="101"/>
      <c r="M22" s="101"/>
      <c r="N22" s="44"/>
      <c r="O22" s="44"/>
      <c r="P22" s="44"/>
      <c r="Q22" s="44"/>
      <c r="R22" s="44"/>
      <c r="S22" s="44"/>
      <c r="T22" s="44"/>
      <c r="U22" s="44"/>
      <c r="V22" s="44">
        <f>196622-1</f>
        <v>196621</v>
      </c>
      <c r="W22" s="44"/>
      <c r="X22" s="44">
        <v>-40505.47</v>
      </c>
      <c r="Y22" s="44"/>
      <c r="Z22" s="44"/>
      <c r="AA22" s="44"/>
      <c r="AB22" s="44"/>
      <c r="AC22" s="44">
        <v>-138553.03</v>
      </c>
      <c r="AD22" s="95">
        <f t="shared" si="0"/>
        <v>17562.5</v>
      </c>
      <c r="AE22" s="102"/>
    </row>
    <row r="23" spans="1:31" s="103" customFormat="1" ht="15" x14ac:dyDescent="0.35">
      <c r="A23" s="96" t="s">
        <v>126</v>
      </c>
      <c r="B23" s="104" t="s">
        <v>171</v>
      </c>
      <c r="C23" s="98" t="s">
        <v>127</v>
      </c>
      <c r="D23" s="98" t="s">
        <v>128</v>
      </c>
      <c r="E23" s="98" t="s">
        <v>129</v>
      </c>
      <c r="F23" s="99"/>
      <c r="G23" s="100"/>
      <c r="H23" s="44"/>
      <c r="I23" s="101"/>
      <c r="J23" s="101"/>
      <c r="K23" s="101"/>
      <c r="L23" s="101"/>
      <c r="M23" s="101"/>
      <c r="N23" s="44"/>
      <c r="O23" s="44"/>
      <c r="P23" s="44"/>
      <c r="Q23" s="44"/>
      <c r="R23" s="44"/>
      <c r="S23" s="44"/>
      <c r="T23" s="44"/>
      <c r="U23" s="44"/>
      <c r="V23" s="44">
        <v>1</v>
      </c>
      <c r="W23" s="44"/>
      <c r="X23" s="44"/>
      <c r="Y23" s="44"/>
      <c r="Z23" s="44"/>
      <c r="AA23" s="44"/>
      <c r="AB23" s="44"/>
      <c r="AC23" s="44">
        <v>138553.03</v>
      </c>
      <c r="AD23" s="95">
        <f t="shared" si="0"/>
        <v>138554.03</v>
      </c>
    </row>
    <row r="24" spans="1:31" s="7" customFormat="1" ht="15.5" hidden="1" x14ac:dyDescent="0.35">
      <c r="A24" s="79" t="s">
        <v>134</v>
      </c>
      <c r="B24" s="74" t="s">
        <v>46</v>
      </c>
      <c r="C24" s="80" t="s">
        <v>135</v>
      </c>
      <c r="D24" s="80" t="s">
        <v>136</v>
      </c>
      <c r="E24" s="81" t="s">
        <v>137</v>
      </c>
      <c r="F24" s="19" t="s">
        <v>12</v>
      </c>
      <c r="G24" s="37"/>
      <c r="H24" s="68"/>
      <c r="I24" s="22"/>
      <c r="J24" s="22"/>
      <c r="K24" s="22"/>
      <c r="L24" s="22"/>
      <c r="M24" s="22"/>
      <c r="N24" s="68"/>
      <c r="O24" s="68"/>
      <c r="P24" s="68"/>
      <c r="Q24" s="68"/>
      <c r="R24" s="68"/>
      <c r="S24" s="68"/>
      <c r="T24" s="68"/>
      <c r="U24" s="68"/>
      <c r="V24" s="68"/>
      <c r="W24" s="68">
        <v>12857.46</v>
      </c>
      <c r="X24" s="68"/>
      <c r="Y24" s="68"/>
      <c r="Z24" s="68"/>
      <c r="AA24" s="68"/>
      <c r="AB24" s="68"/>
      <c r="AC24" s="68"/>
      <c r="AD24" s="95">
        <f t="shared" si="0"/>
        <v>12857.46</v>
      </c>
    </row>
    <row r="25" spans="1:31" s="7" customFormat="1" ht="15.5" hidden="1" x14ac:dyDescent="0.35">
      <c r="A25" s="82" t="s">
        <v>138</v>
      </c>
      <c r="B25" s="74" t="s">
        <v>46</v>
      </c>
      <c r="C25" s="80" t="s">
        <v>139</v>
      </c>
      <c r="D25" s="80" t="s">
        <v>140</v>
      </c>
      <c r="E25" s="81" t="s">
        <v>141</v>
      </c>
      <c r="F25" s="19" t="s">
        <v>12</v>
      </c>
      <c r="G25" s="37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v>9643.09</v>
      </c>
      <c r="X25" s="44"/>
      <c r="Y25" s="44"/>
      <c r="Z25" s="44"/>
      <c r="AA25" s="44"/>
      <c r="AB25" s="44"/>
      <c r="AC25" s="44"/>
      <c r="AD25" s="95">
        <f t="shared" si="0"/>
        <v>9643.09</v>
      </c>
    </row>
    <row r="26" spans="1:31" s="7" customFormat="1" ht="15.5" hidden="1" x14ac:dyDescent="0.35">
      <c r="A26" s="31" t="s">
        <v>147</v>
      </c>
      <c r="B26" s="74" t="s">
        <v>46</v>
      </c>
      <c r="C26" s="84" t="s">
        <v>148</v>
      </c>
      <c r="D26" s="85" t="s">
        <v>149</v>
      </c>
      <c r="E26" s="48" t="s">
        <v>150</v>
      </c>
      <c r="F26" s="19" t="s">
        <v>12</v>
      </c>
      <c r="G26" s="37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>
        <v>4240</v>
      </c>
      <c r="Z26" s="44"/>
      <c r="AA26" s="44"/>
      <c r="AB26" s="44"/>
      <c r="AC26" s="44"/>
      <c r="AD26" s="95">
        <f t="shared" si="0"/>
        <v>4240</v>
      </c>
    </row>
    <row r="27" spans="1:31" s="7" customFormat="1" ht="15.5" hidden="1" x14ac:dyDescent="0.35">
      <c r="A27" s="31" t="s">
        <v>152</v>
      </c>
      <c r="B27" s="74" t="s">
        <v>46</v>
      </c>
      <c r="C27" s="89" t="s">
        <v>153</v>
      </c>
      <c r="D27" s="89" t="s">
        <v>154</v>
      </c>
      <c r="E27" s="90" t="s">
        <v>155</v>
      </c>
      <c r="F27" s="47" t="s">
        <v>12</v>
      </c>
      <c r="G27" s="37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>
        <v>2761.34</v>
      </c>
      <c r="AA27" s="44"/>
      <c r="AB27" s="44"/>
      <c r="AC27" s="44"/>
      <c r="AD27" s="95">
        <f t="shared" si="0"/>
        <v>2761.34</v>
      </c>
    </row>
    <row r="28" spans="1:31" s="7" customFormat="1" ht="15" hidden="1" x14ac:dyDescent="0.35">
      <c r="A28" s="31" t="s">
        <v>158</v>
      </c>
      <c r="B28" s="74" t="s">
        <v>46</v>
      </c>
      <c r="C28" s="34" t="s">
        <v>159</v>
      </c>
      <c r="D28" s="19" t="s">
        <v>160</v>
      </c>
      <c r="E28" s="35" t="s">
        <v>161</v>
      </c>
      <c r="F28" s="88">
        <v>17.285</v>
      </c>
      <c r="G28" s="37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>
        <v>38157</v>
      </c>
      <c r="AB28" s="44"/>
      <c r="AC28" s="44"/>
      <c r="AD28" s="95">
        <f t="shared" si="0"/>
        <v>38157</v>
      </c>
    </row>
    <row r="29" spans="1:31" s="7" customFormat="1" ht="15" hidden="1" x14ac:dyDescent="0.35">
      <c r="A29" s="92" t="s">
        <v>166</v>
      </c>
      <c r="B29" s="74" t="s">
        <v>167</v>
      </c>
      <c r="C29" s="19" t="s">
        <v>169</v>
      </c>
      <c r="D29" s="19" t="s">
        <v>15</v>
      </c>
      <c r="E29" s="19" t="s">
        <v>16</v>
      </c>
      <c r="F29" s="77">
        <v>10.561</v>
      </c>
      <c r="G29" s="3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>
        <v>9787.92</v>
      </c>
      <c r="AC29" s="44"/>
      <c r="AD29" s="95">
        <f t="shared" si="0"/>
        <v>9787.92</v>
      </c>
    </row>
    <row r="30" spans="1:31" s="7" customFormat="1" ht="15" hidden="1" x14ac:dyDescent="0.35">
      <c r="A30" s="66" t="s">
        <v>34</v>
      </c>
      <c r="B30" s="74" t="s">
        <v>168</v>
      </c>
      <c r="C30" s="19" t="s">
        <v>169</v>
      </c>
      <c r="D30" s="19" t="s">
        <v>15</v>
      </c>
      <c r="E30" s="19" t="s">
        <v>16</v>
      </c>
      <c r="F30" s="77">
        <v>10.561</v>
      </c>
      <c r="G30" s="37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>
        <v>10907.619999999999</v>
      </c>
      <c r="AC30" s="44"/>
      <c r="AD30" s="95">
        <f t="shared" si="0"/>
        <v>10907.619999999999</v>
      </c>
    </row>
    <row r="31" spans="1:31" s="7" customFormat="1" ht="15.5" x14ac:dyDescent="0.35">
      <c r="A31" s="31"/>
      <c r="B31" s="83"/>
      <c r="C31" s="91"/>
      <c r="D31" s="91"/>
      <c r="E31" s="85"/>
      <c r="F31" s="19"/>
      <c r="G31" s="37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95">
        <f t="shared" si="0"/>
        <v>0</v>
      </c>
    </row>
    <row r="32" spans="1:31" s="7" customFormat="1" ht="15.5" x14ac:dyDescent="0.35">
      <c r="A32" s="82"/>
      <c r="B32" s="83"/>
      <c r="C32" s="86"/>
      <c r="D32" s="86"/>
      <c r="E32" s="87"/>
      <c r="F32" s="19"/>
      <c r="G32" s="37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95">
        <f t="shared" si="0"/>
        <v>0</v>
      </c>
    </row>
    <row r="33" spans="1:31" s="7" customFormat="1" ht="15.5" x14ac:dyDescent="0.35">
      <c r="A33" s="82"/>
      <c r="B33" s="83"/>
      <c r="C33" s="86"/>
      <c r="D33" s="86"/>
      <c r="E33" s="87"/>
      <c r="F33" s="19"/>
      <c r="G33" s="37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95">
        <f t="shared" si="0"/>
        <v>0</v>
      </c>
    </row>
    <row r="34" spans="1:31" s="7" customFormat="1" ht="15" hidden="1" x14ac:dyDescent="0.35">
      <c r="A34" s="13" t="s">
        <v>8</v>
      </c>
      <c r="B34" s="37"/>
      <c r="C34" s="38"/>
      <c r="D34" s="38"/>
      <c r="E34" s="39"/>
      <c r="F34" s="37"/>
      <c r="G34" s="37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95">
        <f t="shared" si="0"/>
        <v>0</v>
      </c>
    </row>
    <row r="35" spans="1:31" s="7" customFormat="1" ht="15" hidden="1" x14ac:dyDescent="0.35">
      <c r="A35" s="19" t="s">
        <v>65</v>
      </c>
      <c r="B35" s="37"/>
      <c r="C35" s="34"/>
      <c r="D35" s="38"/>
      <c r="E35" s="35"/>
      <c r="F35" s="37"/>
      <c r="G35" s="37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95">
        <f t="shared" si="0"/>
        <v>0</v>
      </c>
    </row>
    <row r="36" spans="1:31" s="7" customFormat="1" ht="15" hidden="1" x14ac:dyDescent="0.35">
      <c r="A36" s="41" t="s">
        <v>68</v>
      </c>
      <c r="B36" s="21" t="s">
        <v>69</v>
      </c>
      <c r="C36" s="19" t="s">
        <v>67</v>
      </c>
      <c r="D36" s="19" t="s">
        <v>19</v>
      </c>
      <c r="E36" s="35" t="s">
        <v>66</v>
      </c>
      <c r="F36" s="32">
        <v>17.800999999999998</v>
      </c>
      <c r="G36" s="64" t="s">
        <v>28</v>
      </c>
      <c r="H36" s="44"/>
      <c r="I36" s="44"/>
      <c r="J36" s="44"/>
      <c r="K36" s="44"/>
      <c r="L36" s="44">
        <v>7105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95">
        <f t="shared" si="0"/>
        <v>7105</v>
      </c>
    </row>
    <row r="37" spans="1:31" s="7" customFormat="1" ht="15" hidden="1" x14ac:dyDescent="0.35">
      <c r="A37" s="41" t="s">
        <v>73</v>
      </c>
      <c r="B37" s="21" t="s">
        <v>74</v>
      </c>
      <c r="C37" s="19" t="s">
        <v>67</v>
      </c>
      <c r="D37" s="19" t="s">
        <v>19</v>
      </c>
      <c r="E37" s="35" t="s">
        <v>66</v>
      </c>
      <c r="F37" s="32">
        <v>17.800999999999998</v>
      </c>
      <c r="G37" s="64" t="s">
        <v>28</v>
      </c>
      <c r="H37" s="44"/>
      <c r="I37" s="44"/>
      <c r="J37" s="44"/>
      <c r="K37" s="44"/>
      <c r="L37" s="44"/>
      <c r="M37" s="44">
        <v>31085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95">
        <f t="shared" si="0"/>
        <v>31085</v>
      </c>
    </row>
    <row r="38" spans="1:31" s="7" customFormat="1" ht="15" hidden="1" x14ac:dyDescent="0.35">
      <c r="A38" s="41"/>
      <c r="B38" s="21"/>
      <c r="C38" s="19"/>
      <c r="D38" s="34"/>
      <c r="E38" s="19"/>
      <c r="F38" s="19"/>
      <c r="G38" s="19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95">
        <f t="shared" si="0"/>
        <v>0</v>
      </c>
      <c r="AE38" s="40"/>
    </row>
    <row r="39" spans="1:31" s="7" customFormat="1" ht="15" hidden="1" x14ac:dyDescent="0.35">
      <c r="A39" s="31"/>
      <c r="B39" s="21"/>
      <c r="C39" s="34"/>
      <c r="D39" s="38"/>
      <c r="E39" s="34"/>
      <c r="F39" s="21"/>
      <c r="G39" s="21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95">
        <f t="shared" si="0"/>
        <v>0</v>
      </c>
    </row>
    <row r="40" spans="1:31" s="7" customFormat="1" ht="15.5" hidden="1" x14ac:dyDescent="0.35">
      <c r="A40" s="31"/>
      <c r="B40" s="21"/>
      <c r="C40" s="48"/>
      <c r="D40" s="19"/>
      <c r="E40" s="48"/>
      <c r="F40" s="21"/>
      <c r="G40" s="21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95">
        <f t="shared" si="0"/>
        <v>0</v>
      </c>
    </row>
    <row r="41" spans="1:31" s="49" customFormat="1" ht="15" hidden="1" x14ac:dyDescent="0.35">
      <c r="A41" s="41"/>
      <c r="B41" s="21"/>
      <c r="C41" s="19"/>
      <c r="D41" s="19"/>
      <c r="E41" s="19"/>
      <c r="F41" s="19"/>
      <c r="G41" s="19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95">
        <f t="shared" si="0"/>
        <v>0</v>
      </c>
    </row>
    <row r="42" spans="1:31" s="7" customFormat="1" ht="15" x14ac:dyDescent="0.35">
      <c r="A42" s="41"/>
      <c r="B42" s="21"/>
      <c r="C42" s="19"/>
      <c r="D42" s="19"/>
      <c r="E42" s="19"/>
      <c r="F42" s="19"/>
      <c r="G42" s="19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95">
        <f t="shared" si="0"/>
        <v>0</v>
      </c>
    </row>
    <row r="43" spans="1:31" s="6" customFormat="1" ht="14.5" x14ac:dyDescent="0.35">
      <c r="A43" s="13" t="s">
        <v>8</v>
      </c>
      <c r="B43" s="15"/>
      <c r="C43" s="16"/>
      <c r="D43" s="16"/>
      <c r="E43" s="17"/>
      <c r="F43" s="18"/>
      <c r="G43" s="18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95">
        <f t="shared" si="0"/>
        <v>0</v>
      </c>
    </row>
    <row r="44" spans="1:31" s="6" customFormat="1" ht="14.5" x14ac:dyDescent="0.35">
      <c r="A44" s="19" t="s">
        <v>55</v>
      </c>
      <c r="B44" s="15"/>
      <c r="C44" s="16"/>
      <c r="D44" s="16"/>
      <c r="E44" s="17"/>
      <c r="F44" s="18"/>
      <c r="G44" s="18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95">
        <f t="shared" si="0"/>
        <v>0</v>
      </c>
    </row>
    <row r="45" spans="1:31" s="7" customFormat="1" ht="15.5" x14ac:dyDescent="0.35">
      <c r="A45" s="57" t="s">
        <v>56</v>
      </c>
      <c r="B45" s="69" t="s">
        <v>46</v>
      </c>
      <c r="C45" s="19" t="s">
        <v>57</v>
      </c>
      <c r="D45" s="19" t="s">
        <v>58</v>
      </c>
      <c r="E45" s="19" t="s">
        <v>59</v>
      </c>
      <c r="F45" s="19">
        <v>17.225000000000001</v>
      </c>
      <c r="G45" s="73" t="s">
        <v>60</v>
      </c>
      <c r="H45" s="44"/>
      <c r="I45" s="44"/>
      <c r="J45" s="44"/>
      <c r="K45" s="44">
        <f>56000-1</f>
        <v>55999</v>
      </c>
      <c r="L45" s="44"/>
      <c r="M45" s="44"/>
      <c r="N45" s="44"/>
      <c r="O45" s="44"/>
      <c r="P45" s="44"/>
      <c r="Q45" s="44"/>
      <c r="R45" s="44"/>
      <c r="S45" s="44"/>
      <c r="T45" s="44"/>
      <c r="U45" s="44">
        <v>181500</v>
      </c>
      <c r="V45" s="44"/>
      <c r="W45" s="44"/>
      <c r="X45" s="44"/>
      <c r="Y45" s="44"/>
      <c r="Z45" s="44"/>
      <c r="AA45" s="44"/>
      <c r="AB45" s="44"/>
      <c r="AC45" s="44">
        <v>-194458.41</v>
      </c>
      <c r="AD45" s="95">
        <f t="shared" si="0"/>
        <v>43040.59</v>
      </c>
    </row>
    <row r="46" spans="1:31" s="7" customFormat="1" ht="15.5" x14ac:dyDescent="0.35">
      <c r="A46" s="57" t="s">
        <v>56</v>
      </c>
      <c r="B46" s="21" t="s">
        <v>61</v>
      </c>
      <c r="C46" s="19" t="s">
        <v>57</v>
      </c>
      <c r="D46" s="19" t="s">
        <v>58</v>
      </c>
      <c r="E46" s="19" t="s">
        <v>59</v>
      </c>
      <c r="F46" s="19">
        <v>17.225000000000001</v>
      </c>
      <c r="G46" s="73" t="s">
        <v>60</v>
      </c>
      <c r="H46" s="44"/>
      <c r="I46" s="44"/>
      <c r="J46" s="44"/>
      <c r="K46" s="44">
        <v>1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>
        <v>194458.41</v>
      </c>
      <c r="AD46" s="95">
        <f t="shared" si="0"/>
        <v>194459.41</v>
      </c>
    </row>
    <row r="47" spans="1:31" s="7" customFormat="1" ht="15" x14ac:dyDescent="0.35">
      <c r="A47" s="41"/>
      <c r="B47" s="21"/>
      <c r="C47" s="19"/>
      <c r="D47" s="19"/>
      <c r="E47" s="19"/>
      <c r="F47" s="19"/>
      <c r="G47" s="19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95">
        <f t="shared" si="0"/>
        <v>0</v>
      </c>
      <c r="AE47" s="53"/>
    </row>
    <row r="48" spans="1:31" s="7" customFormat="1" ht="15" x14ac:dyDescent="0.35">
      <c r="A48" s="31"/>
      <c r="B48" s="21"/>
      <c r="C48" s="34"/>
      <c r="D48" s="34"/>
      <c r="E48" s="35"/>
      <c r="F48" s="19"/>
      <c r="G48" s="19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95">
        <f t="shared" si="0"/>
        <v>0</v>
      </c>
    </row>
    <row r="49" spans="1:31" s="49" customFormat="1" ht="15" x14ac:dyDescent="0.35">
      <c r="A49" s="8"/>
      <c r="B49" s="15"/>
      <c r="C49" s="16"/>
      <c r="D49" s="16"/>
      <c r="E49" s="16"/>
      <c r="F49" s="15"/>
      <c r="G49" s="15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95">
        <f t="shared" si="0"/>
        <v>0</v>
      </c>
    </row>
    <row r="50" spans="1:31" s="49" customFormat="1" ht="15" x14ac:dyDescent="0.35">
      <c r="A50" s="13" t="s">
        <v>8</v>
      </c>
      <c r="B50" s="15"/>
      <c r="C50" s="16"/>
      <c r="D50" s="16"/>
      <c r="E50" s="16"/>
      <c r="F50" s="15"/>
      <c r="G50" s="15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95">
        <f t="shared" si="0"/>
        <v>0</v>
      </c>
    </row>
    <row r="51" spans="1:31" s="49" customFormat="1" ht="15" x14ac:dyDescent="0.35">
      <c r="A51" s="19" t="s">
        <v>42</v>
      </c>
      <c r="B51" s="15"/>
      <c r="C51" s="16"/>
      <c r="D51" s="16"/>
      <c r="E51" s="16"/>
      <c r="F51" s="18"/>
      <c r="G51" s="18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95">
        <f t="shared" si="0"/>
        <v>0</v>
      </c>
    </row>
    <row r="52" spans="1:31" s="7" customFormat="1" ht="15.5" x14ac:dyDescent="0.35">
      <c r="A52" s="58" t="s">
        <v>45</v>
      </c>
      <c r="B52" s="69" t="s">
        <v>46</v>
      </c>
      <c r="C52" s="70" t="s">
        <v>47</v>
      </c>
      <c r="D52" s="59" t="s">
        <v>18</v>
      </c>
      <c r="E52" s="59">
        <v>6501</v>
      </c>
      <c r="F52" s="21">
        <v>17.259</v>
      </c>
      <c r="G52" s="65" t="s">
        <v>29</v>
      </c>
      <c r="H52" s="42"/>
      <c r="I52" s="42">
        <f>1372071-1</f>
        <v>1372070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>
        <v>-311133.90000000002</v>
      </c>
      <c r="AD52" s="95">
        <f t="shared" si="0"/>
        <v>1060936.1000000001</v>
      </c>
    </row>
    <row r="53" spans="1:31" s="7" customFormat="1" ht="15.5" x14ac:dyDescent="0.35">
      <c r="A53" s="58" t="s">
        <v>45</v>
      </c>
      <c r="B53" s="21" t="s">
        <v>48</v>
      </c>
      <c r="C53" s="70" t="s">
        <v>47</v>
      </c>
      <c r="D53" s="59" t="s">
        <v>18</v>
      </c>
      <c r="E53" s="59">
        <v>6501</v>
      </c>
      <c r="F53" s="21">
        <v>17.259</v>
      </c>
      <c r="G53" s="65" t="s">
        <v>29</v>
      </c>
      <c r="H53" s="43"/>
      <c r="I53" s="43">
        <v>1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>
        <v>311133.90000000002</v>
      </c>
      <c r="AD53" s="95">
        <f t="shared" si="0"/>
        <v>311134.90000000002</v>
      </c>
    </row>
    <row r="54" spans="1:31" s="6" customFormat="1" ht="15.5" hidden="1" x14ac:dyDescent="0.35">
      <c r="A54" s="31" t="s">
        <v>86</v>
      </c>
      <c r="B54" s="69" t="s">
        <v>46</v>
      </c>
      <c r="C54" s="19" t="s">
        <v>87</v>
      </c>
      <c r="D54" s="48" t="s">
        <v>22</v>
      </c>
      <c r="E54" s="48">
        <v>6502</v>
      </c>
      <c r="F54" s="19">
        <v>17.257999999999999</v>
      </c>
      <c r="G54" s="65" t="s">
        <v>29</v>
      </c>
      <c r="H54" s="44"/>
      <c r="I54" s="44"/>
      <c r="J54" s="44"/>
      <c r="K54" s="44"/>
      <c r="L54" s="44"/>
      <c r="M54" s="44"/>
      <c r="N54" s="44"/>
      <c r="O54" s="44">
        <f>233127-1</f>
        <v>233126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95">
        <f t="shared" si="0"/>
        <v>233126</v>
      </c>
    </row>
    <row r="55" spans="1:31" s="7" customFormat="1" ht="15.5" hidden="1" x14ac:dyDescent="0.35">
      <c r="A55" s="31" t="s">
        <v>86</v>
      </c>
      <c r="B55" s="21" t="s">
        <v>48</v>
      </c>
      <c r="C55" s="19" t="s">
        <v>87</v>
      </c>
      <c r="D55" s="48" t="s">
        <v>22</v>
      </c>
      <c r="E55" s="48">
        <v>6502</v>
      </c>
      <c r="F55" s="19">
        <v>17.257999999999999</v>
      </c>
      <c r="G55" s="65" t="s">
        <v>29</v>
      </c>
      <c r="H55" s="44"/>
      <c r="I55" s="44"/>
      <c r="J55" s="44"/>
      <c r="K55" s="44"/>
      <c r="L55" s="44"/>
      <c r="M55" s="44"/>
      <c r="N55" s="44"/>
      <c r="O55" s="44">
        <v>1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95">
        <f t="shared" si="0"/>
        <v>1</v>
      </c>
    </row>
    <row r="56" spans="1:31" s="49" customFormat="1" ht="15.5" hidden="1" x14ac:dyDescent="0.35">
      <c r="A56" s="71" t="s">
        <v>49</v>
      </c>
      <c r="B56" s="69" t="s">
        <v>46</v>
      </c>
      <c r="C56" s="72" t="s">
        <v>50</v>
      </c>
      <c r="D56" s="48" t="s">
        <v>23</v>
      </c>
      <c r="E56" s="48">
        <v>6503</v>
      </c>
      <c r="F56" s="19">
        <v>17.277999999999999</v>
      </c>
      <c r="G56" s="65" t="s">
        <v>29</v>
      </c>
      <c r="H56" s="51"/>
      <c r="I56" s="51"/>
      <c r="J56" s="51">
        <f>213059-1</f>
        <v>213058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95">
        <f t="shared" si="0"/>
        <v>213058</v>
      </c>
    </row>
    <row r="57" spans="1:31" s="49" customFormat="1" ht="14" hidden="1" customHeight="1" x14ac:dyDescent="0.35">
      <c r="A57" s="71" t="s">
        <v>49</v>
      </c>
      <c r="B57" s="21" t="s">
        <v>48</v>
      </c>
      <c r="C57" s="72" t="s">
        <v>50</v>
      </c>
      <c r="D57" s="48" t="s">
        <v>23</v>
      </c>
      <c r="E57" s="48">
        <v>6503</v>
      </c>
      <c r="F57" s="19">
        <v>17.277999999999999</v>
      </c>
      <c r="G57" s="65" t="s">
        <v>29</v>
      </c>
      <c r="H57" s="42"/>
      <c r="I57" s="42"/>
      <c r="J57" s="42">
        <v>1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95">
        <f t="shared" si="0"/>
        <v>1</v>
      </c>
      <c r="AE57" s="52"/>
    </row>
    <row r="58" spans="1:31" s="49" customFormat="1" ht="14" customHeight="1" x14ac:dyDescent="0.35">
      <c r="A58" s="31" t="s">
        <v>86</v>
      </c>
      <c r="B58" s="74" t="s">
        <v>46</v>
      </c>
      <c r="C58" s="19" t="s">
        <v>102</v>
      </c>
      <c r="D58" s="19" t="s">
        <v>22</v>
      </c>
      <c r="E58" s="19">
        <v>6502</v>
      </c>
      <c r="F58" s="19">
        <v>17.257999999999999</v>
      </c>
      <c r="G58" s="75" t="s">
        <v>29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>
        <f>952216-1</f>
        <v>952215</v>
      </c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>
        <v>-494381.43</v>
      </c>
      <c r="AD58" s="95">
        <f t="shared" si="0"/>
        <v>457833.57</v>
      </c>
      <c r="AE58" s="52"/>
    </row>
    <row r="59" spans="1:31" s="49" customFormat="1" ht="14" customHeight="1" x14ac:dyDescent="0.35">
      <c r="A59" s="31" t="s">
        <v>86</v>
      </c>
      <c r="B59" s="21" t="s">
        <v>48</v>
      </c>
      <c r="C59" s="19" t="s">
        <v>102</v>
      </c>
      <c r="D59" s="19" t="s">
        <v>22</v>
      </c>
      <c r="E59" s="19">
        <v>6502</v>
      </c>
      <c r="F59" s="19">
        <v>17.257999999999999</v>
      </c>
      <c r="G59" s="75" t="s">
        <v>29</v>
      </c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>
        <v>1</v>
      </c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>
        <v>494381.43000000005</v>
      </c>
      <c r="AD59" s="95">
        <f t="shared" si="0"/>
        <v>494382.43000000005</v>
      </c>
      <c r="AE59" s="52"/>
    </row>
    <row r="60" spans="1:31" s="7" customFormat="1" ht="15" x14ac:dyDescent="0.35">
      <c r="A60" s="71" t="s">
        <v>49</v>
      </c>
      <c r="B60" s="74" t="s">
        <v>46</v>
      </c>
      <c r="C60" s="64" t="s">
        <v>103</v>
      </c>
      <c r="D60" s="19" t="s">
        <v>23</v>
      </c>
      <c r="E60" s="19">
        <v>6503</v>
      </c>
      <c r="F60" s="19">
        <v>17.277999999999999</v>
      </c>
      <c r="G60" s="75" t="s">
        <v>29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>
        <f>774899-1</f>
        <v>774898</v>
      </c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>
        <v>-392386.43</v>
      </c>
      <c r="AD60" s="95">
        <f t="shared" si="0"/>
        <v>382511.57</v>
      </c>
    </row>
    <row r="61" spans="1:31" s="7" customFormat="1" ht="15" x14ac:dyDescent="0.35">
      <c r="A61" s="71" t="s">
        <v>49</v>
      </c>
      <c r="B61" s="21" t="s">
        <v>48</v>
      </c>
      <c r="C61" s="64" t="s">
        <v>103</v>
      </c>
      <c r="D61" s="19" t="s">
        <v>23</v>
      </c>
      <c r="E61" s="19">
        <v>6503</v>
      </c>
      <c r="F61" s="19">
        <v>17.277999999999999</v>
      </c>
      <c r="G61" s="75" t="s">
        <v>29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>
        <v>1</v>
      </c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>
        <v>392386.43</v>
      </c>
      <c r="AD61" s="95">
        <f t="shared" si="0"/>
        <v>392387.43</v>
      </c>
    </row>
    <row r="62" spans="1:31" s="7" customFormat="1" ht="15" x14ac:dyDescent="0.35">
      <c r="A62" s="31"/>
      <c r="B62" s="46"/>
      <c r="C62" s="32"/>
      <c r="D62" s="19"/>
      <c r="E62" s="21"/>
      <c r="F62" s="19"/>
      <c r="G62" s="19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95">
        <f t="shared" si="0"/>
        <v>0</v>
      </c>
    </row>
    <row r="63" spans="1:31" s="7" customFormat="1" ht="15" x14ac:dyDescent="0.35">
      <c r="A63" s="31"/>
      <c r="B63" s="21"/>
      <c r="C63" s="32"/>
      <c r="D63" s="19"/>
      <c r="E63" s="21"/>
      <c r="F63" s="19"/>
      <c r="G63" s="19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95">
        <f t="shared" si="0"/>
        <v>0</v>
      </c>
    </row>
    <row r="64" spans="1:31" s="7" customFormat="1" ht="15" x14ac:dyDescent="0.35">
      <c r="A64" s="31"/>
      <c r="B64" s="21"/>
      <c r="C64" s="32"/>
      <c r="D64" s="19"/>
      <c r="E64" s="21"/>
      <c r="F64" s="19"/>
      <c r="G64" s="1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62"/>
      <c r="AE64" s="40"/>
    </row>
    <row r="65" spans="1:30" s="7" customFormat="1" ht="18" x14ac:dyDescent="0.4">
      <c r="A65" s="9" t="s">
        <v>0</v>
      </c>
      <c r="B65" s="23"/>
      <c r="C65" s="24"/>
      <c r="D65" s="24"/>
      <c r="E65" s="24"/>
      <c r="F65" s="24"/>
      <c r="G65" s="24"/>
      <c r="H65" s="45">
        <f>SUM(H18:H64)</f>
        <v>2744.4199999999983</v>
      </c>
      <c r="I65" s="45">
        <f>SUM(I25:I64)</f>
        <v>1372071</v>
      </c>
      <c r="J65" s="45">
        <f>SUM(J51:J63)</f>
        <v>213059</v>
      </c>
      <c r="K65" s="45">
        <f>SUM(K44:K48)</f>
        <v>56000</v>
      </c>
      <c r="L65" s="45">
        <f>SUM(L36:L39)</f>
        <v>7105</v>
      </c>
      <c r="M65" s="45">
        <f>SUM(M36:M38)</f>
        <v>31085</v>
      </c>
      <c r="N65" s="45">
        <f>SUM(N7:N10)</f>
        <v>95000</v>
      </c>
      <c r="O65" s="45">
        <f>SUM(O51:O61)</f>
        <v>233127</v>
      </c>
      <c r="P65" s="45">
        <f>SUM(P9:P11)</f>
        <v>482168</v>
      </c>
      <c r="Q65" s="45">
        <f>SUM(Q13:Q17)</f>
        <v>165652</v>
      </c>
      <c r="R65" s="45">
        <f>SUM(R50:R62)</f>
        <v>1727115</v>
      </c>
      <c r="S65" s="45">
        <f>SUM(S12:S21)</f>
        <v>20329.93</v>
      </c>
      <c r="T65" s="45">
        <f>SUM(T13:T25)</f>
        <v>36670.993096539401</v>
      </c>
      <c r="U65" s="45">
        <f>SUM(U44:U64)</f>
        <v>181500</v>
      </c>
      <c r="V65" s="45">
        <f>SUM(V12:V39)</f>
        <v>196622</v>
      </c>
      <c r="W65" s="45">
        <f>SUM(W13:W39)</f>
        <v>22500.55</v>
      </c>
      <c r="X65" s="45">
        <f>SUM(X22:X39)</f>
        <v>-40505.47</v>
      </c>
      <c r="Y65" s="45">
        <f>SUM(Y13:Y32)</f>
        <v>4240</v>
      </c>
      <c r="Z65" s="45">
        <f>SUM(Z13:Z33)</f>
        <v>2761.34</v>
      </c>
      <c r="AA65" s="45">
        <f>SUM(AA27:AA32)</f>
        <v>38157</v>
      </c>
      <c r="AB65" s="45">
        <f>SUM(AB13:AB33)</f>
        <v>20695.54</v>
      </c>
      <c r="AC65" s="45">
        <f>SUM(AC13:AC64)</f>
        <v>0</v>
      </c>
      <c r="AD65" s="62"/>
    </row>
    <row r="66" spans="1:30" s="7" customFormat="1" ht="18" x14ac:dyDescent="0.4">
      <c r="A66" s="26"/>
      <c r="B66" s="27"/>
      <c r="C66" s="28"/>
      <c r="D66" s="28"/>
      <c r="E66" s="28"/>
      <c r="F66" s="28"/>
      <c r="G66" s="28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30"/>
    </row>
    <row r="67" spans="1:30" ht="15" x14ac:dyDescent="0.35">
      <c r="A67" s="25" t="s">
        <v>17</v>
      </c>
      <c r="B67" s="7"/>
    </row>
    <row r="68" spans="1:30" ht="14.5" hidden="1" x14ac:dyDescent="0.35">
      <c r="A68" s="25" t="s">
        <v>40</v>
      </c>
    </row>
    <row r="69" spans="1:30" ht="14.5" hidden="1" x14ac:dyDescent="0.35">
      <c r="A69" s="55" t="s">
        <v>41</v>
      </c>
    </row>
    <row r="70" spans="1:30" ht="14.5" hidden="1" x14ac:dyDescent="0.35">
      <c r="A70" s="25" t="s">
        <v>43</v>
      </c>
    </row>
    <row r="71" spans="1:30" ht="14.5" hidden="1" x14ac:dyDescent="0.35">
      <c r="A71" s="55" t="s">
        <v>44</v>
      </c>
    </row>
    <row r="72" spans="1:30" ht="14.5" hidden="1" x14ac:dyDescent="0.35">
      <c r="A72" s="25" t="s">
        <v>52</v>
      </c>
    </row>
    <row r="73" spans="1:30" ht="14.5" hidden="1" x14ac:dyDescent="0.35">
      <c r="A73" s="55" t="s">
        <v>53</v>
      </c>
    </row>
    <row r="74" spans="1:30" ht="14.5" hidden="1" x14ac:dyDescent="0.35">
      <c r="A74" s="25" t="s">
        <v>62</v>
      </c>
    </row>
    <row r="75" spans="1:30" ht="14.5" hidden="1" x14ac:dyDescent="0.35">
      <c r="A75" s="55" t="s">
        <v>63</v>
      </c>
    </row>
    <row r="76" spans="1:30" ht="14.5" hidden="1" x14ac:dyDescent="0.35">
      <c r="A76" s="25" t="s">
        <v>70</v>
      </c>
    </row>
    <row r="77" spans="1:30" ht="14.5" hidden="1" x14ac:dyDescent="0.35">
      <c r="A77" s="55" t="s">
        <v>71</v>
      </c>
    </row>
    <row r="78" spans="1:30" ht="14.5" hidden="1" x14ac:dyDescent="0.35">
      <c r="A78" s="25" t="s">
        <v>76</v>
      </c>
    </row>
    <row r="79" spans="1:30" ht="14.5" hidden="1" x14ac:dyDescent="0.35">
      <c r="A79" s="55" t="s">
        <v>75</v>
      </c>
    </row>
    <row r="80" spans="1:30" ht="14.5" hidden="1" x14ac:dyDescent="0.35">
      <c r="A80" s="25" t="s">
        <v>81</v>
      </c>
    </row>
    <row r="81" spans="1:1" ht="14.5" hidden="1" x14ac:dyDescent="0.35">
      <c r="A81" s="25" t="s">
        <v>80</v>
      </c>
    </row>
    <row r="82" spans="1:1" ht="14.5" hidden="1" x14ac:dyDescent="0.35">
      <c r="A82" s="25" t="s">
        <v>84</v>
      </c>
    </row>
    <row r="83" spans="1:1" ht="14.5" hidden="1" x14ac:dyDescent="0.35">
      <c r="A83" s="55" t="s">
        <v>83</v>
      </c>
    </row>
    <row r="84" spans="1:1" ht="14.5" hidden="1" x14ac:dyDescent="0.35">
      <c r="A84" s="25" t="s">
        <v>90</v>
      </c>
    </row>
    <row r="85" spans="1:1" ht="14.5" hidden="1" x14ac:dyDescent="0.35">
      <c r="A85" s="55" t="s">
        <v>91</v>
      </c>
    </row>
    <row r="86" spans="1:1" ht="14.5" hidden="1" x14ac:dyDescent="0.35">
      <c r="A86" s="25" t="s">
        <v>95</v>
      </c>
    </row>
    <row r="87" spans="1:1" ht="14.5" hidden="1" x14ac:dyDescent="0.35">
      <c r="A87" s="55" t="s">
        <v>94</v>
      </c>
    </row>
    <row r="88" spans="1:1" ht="14.5" hidden="1" x14ac:dyDescent="0.35">
      <c r="A88" s="25" t="s">
        <v>106</v>
      </c>
    </row>
    <row r="89" spans="1:1" ht="14.5" hidden="1" x14ac:dyDescent="0.35">
      <c r="A89" s="55" t="s">
        <v>105</v>
      </c>
    </row>
    <row r="90" spans="1:1" ht="14.5" hidden="1" x14ac:dyDescent="0.35">
      <c r="A90" s="25" t="s">
        <v>108</v>
      </c>
    </row>
    <row r="91" spans="1:1" ht="14.5" hidden="1" x14ac:dyDescent="0.35">
      <c r="A91" s="55" t="s">
        <v>109</v>
      </c>
    </row>
    <row r="92" spans="1:1" ht="14.5" hidden="1" x14ac:dyDescent="0.35">
      <c r="A92" s="25" t="s">
        <v>120</v>
      </c>
    </row>
    <row r="93" spans="1:1" ht="14.5" hidden="1" x14ac:dyDescent="0.35">
      <c r="A93" s="55" t="s">
        <v>121</v>
      </c>
    </row>
    <row r="94" spans="1:1" ht="14.5" hidden="1" x14ac:dyDescent="0.35">
      <c r="A94" s="25" t="s">
        <v>123</v>
      </c>
    </row>
    <row r="95" spans="1:1" ht="14.5" hidden="1" x14ac:dyDescent="0.35">
      <c r="A95" s="55" t="s">
        <v>124</v>
      </c>
    </row>
    <row r="96" spans="1:1" ht="14.5" hidden="1" x14ac:dyDescent="0.35">
      <c r="A96" s="25" t="s">
        <v>130</v>
      </c>
    </row>
    <row r="97" spans="1:1" ht="14.5" hidden="1" x14ac:dyDescent="0.35">
      <c r="A97" s="55" t="s">
        <v>131</v>
      </c>
    </row>
    <row r="98" spans="1:1" ht="14.5" hidden="1" x14ac:dyDescent="0.35">
      <c r="A98" s="25" t="s">
        <v>133</v>
      </c>
    </row>
    <row r="99" spans="1:1" ht="14.5" hidden="1" x14ac:dyDescent="0.35">
      <c r="A99" s="55" t="s">
        <v>109</v>
      </c>
    </row>
    <row r="100" spans="1:1" ht="14.5" hidden="1" x14ac:dyDescent="0.35">
      <c r="A100" s="25" t="s">
        <v>143</v>
      </c>
    </row>
    <row r="101" spans="1:1" ht="14.5" hidden="1" x14ac:dyDescent="0.35">
      <c r="A101" s="55" t="s">
        <v>144</v>
      </c>
    </row>
    <row r="102" spans="1:1" ht="14.5" hidden="1" x14ac:dyDescent="0.35">
      <c r="A102" s="25" t="s">
        <v>145</v>
      </c>
    </row>
    <row r="103" spans="1:1" ht="14.5" hidden="1" x14ac:dyDescent="0.35">
      <c r="A103" s="55" t="s">
        <v>109</v>
      </c>
    </row>
    <row r="104" spans="1:1" ht="14.5" hidden="1" x14ac:dyDescent="0.35">
      <c r="A104" s="25" t="s">
        <v>156</v>
      </c>
    </row>
    <row r="105" spans="1:1" ht="14.5" hidden="1" x14ac:dyDescent="0.35">
      <c r="A105" s="55" t="s">
        <v>109</v>
      </c>
    </row>
    <row r="106" spans="1:1" ht="14.5" hidden="1" x14ac:dyDescent="0.35">
      <c r="A106" s="25" t="s">
        <v>162</v>
      </c>
    </row>
    <row r="107" spans="1:1" ht="14.5" hidden="1" x14ac:dyDescent="0.35">
      <c r="A107" s="55" t="s">
        <v>163</v>
      </c>
    </row>
    <row r="108" spans="1:1" ht="14.5" hidden="1" x14ac:dyDescent="0.35">
      <c r="A108" s="25" t="s">
        <v>164</v>
      </c>
    </row>
    <row r="109" spans="1:1" ht="14.5" hidden="1" x14ac:dyDescent="0.35">
      <c r="A109" s="55" t="s">
        <v>41</v>
      </c>
    </row>
    <row r="110" spans="1:1" ht="14.5" x14ac:dyDescent="0.35">
      <c r="A110" s="25" t="s">
        <v>172</v>
      </c>
    </row>
    <row r="111" spans="1:1" ht="14.5" x14ac:dyDescent="0.35">
      <c r="A111" s="55" t="s">
        <v>173</v>
      </c>
    </row>
    <row r="114" spans="1:1" ht="14.5" x14ac:dyDescent="0.35">
      <c r="A114" s="14" t="s">
        <v>30</v>
      </c>
    </row>
    <row r="115" spans="1:1" ht="14.5" x14ac:dyDescent="0.35">
      <c r="A115" s="14" t="s">
        <v>32</v>
      </c>
    </row>
    <row r="116" spans="1:1" ht="14.5" x14ac:dyDescent="0.35">
      <c r="A116" s="14" t="s">
        <v>31</v>
      </c>
    </row>
    <row r="117" spans="1:1" ht="14.5" x14ac:dyDescent="0.35">
      <c r="A117" s="14" t="s">
        <v>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2019-01-09T16:25:12Z</cp:lastPrinted>
  <dcterms:created xsi:type="dcterms:W3CDTF">2000-04-13T13:33:42Z</dcterms:created>
  <dcterms:modified xsi:type="dcterms:W3CDTF">2024-06-25T17:35:28Z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