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BROCKTON/"/>
    </mc:Choice>
  </mc:AlternateContent>
  <xr:revisionPtr revIDLastSave="0" documentId="8_{B8D3ECD4-4703-44D1-B6DF-96B27984871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CKTON" sheetId="2" r:id="rId1"/>
  </sheets>
  <definedNames>
    <definedName name="_xlnm.Print_Area" localSheetId="0">BROCKTON!$A$1:$H$92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76" i="2" l="1"/>
  <c r="U90" i="2"/>
  <c r="V71" i="2"/>
  <c r="T70" i="2"/>
  <c r="V70" i="2" s="1"/>
  <c r="S90" i="2"/>
  <c r="V80" i="2"/>
  <c r="R90" i="2"/>
  <c r="V73" i="2"/>
  <c r="V74" i="2"/>
  <c r="V75" i="2"/>
  <c r="V72" i="2"/>
  <c r="V17" i="2"/>
  <c r="V13" i="2"/>
  <c r="Q16" i="2"/>
  <c r="V16" i="2" s="1"/>
  <c r="Q12" i="2"/>
  <c r="V12" i="2" s="1"/>
  <c r="P68" i="2"/>
  <c r="V68" i="2" s="1"/>
  <c r="V69" i="2"/>
  <c r="O14" i="2"/>
  <c r="O90" i="2" s="1"/>
  <c r="V65" i="2"/>
  <c r="N90" i="2"/>
  <c r="M90" i="2"/>
  <c r="V36" i="2"/>
  <c r="V37" i="2"/>
  <c r="L90" i="2"/>
  <c r="V60" i="2"/>
  <c r="V62" i="2"/>
  <c r="K59" i="2"/>
  <c r="V59" i="2" s="1"/>
  <c r="K61" i="2"/>
  <c r="V61" i="2" s="1"/>
  <c r="V9" i="2"/>
  <c r="V11" i="2"/>
  <c r="J10" i="2"/>
  <c r="V10" i="2" s="1"/>
  <c r="J8" i="2"/>
  <c r="V52" i="2"/>
  <c r="I51" i="2"/>
  <c r="V51" i="2" s="1"/>
  <c r="V64" i="2"/>
  <c r="T90" i="2" l="1"/>
  <c r="Q90" i="2"/>
  <c r="P90" i="2"/>
  <c r="V66" i="2"/>
  <c r="J90" i="2"/>
  <c r="K90" i="2"/>
  <c r="V8" i="2"/>
  <c r="I90" i="2"/>
  <c r="V89" i="2"/>
  <c r="H90" i="2"/>
</calcChain>
</file>

<file path=xl/sharedStrings.xml><?xml version="1.0" encoding="utf-8"?>
<sst xmlns="http://schemas.openxmlformats.org/spreadsheetml/2006/main" count="239" uniqueCount="141">
  <si>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</si>
  <si>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</si>
  <si>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</si>
  <si>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</si>
  <si>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</si>
  <si>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</si>
  <si>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</si>
  <si>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</si>
  <si>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</si>
  <si>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</si>
  <si>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</si>
  <si>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</si>
  <si>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</si>
  <si>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</si>
  <si>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4400-3067</t>
  </si>
  <si>
    <t>K103</t>
  </si>
  <si>
    <t>7003-1631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</si>
  <si>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</si>
  <si>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</si>
  <si>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</si>
  <si>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</si>
  <si>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</si>
  <si>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</si>
  <si>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</si>
  <si>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</si>
  <si>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</si>
  <si>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</si>
  <si>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</si>
  <si>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</si>
  <si>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</si>
  <si>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VENDOR CUSTOMER CODE</t>
  </si>
  <si>
    <t>UEI #</t>
  </si>
  <si>
    <t>Y6R9U9BN5ZR3</t>
  </si>
  <si>
    <t>VC0000415825</t>
  </si>
  <si>
    <t>WPP SNAP EXPANSION</t>
  </si>
  <si>
    <t>UI-35950-21-60-A-25</t>
  </si>
  <si>
    <t>TO ADD WPP SNAP EXPANSION FUNDS</t>
  </si>
  <si>
    <t>INITIAL AWARD FY24</t>
  </si>
  <si>
    <t>JULY 1, 2024-SEPT. 30, 2024</t>
  </si>
  <si>
    <t>F20243067</t>
  </si>
  <si>
    <t>CT EOL 25CCBWIBWP</t>
  </si>
  <si>
    <t>INITIAL AWARD FY25 JUNE 5, 2024</t>
  </si>
  <si>
    <t>234MA441Q7503 </t>
  </si>
  <si>
    <t>CT EOL 25CCBWIBNEGREA</t>
  </si>
  <si>
    <t>BUDGET #1 FY25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</si>
  <si>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</si>
  <si>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</si>
  <si>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</si>
  <si>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</si>
  <si>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</si>
  <si>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</si>
  <si>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 JULY 23, 2024</t>
  </si>
  <si>
    <t>TO ADD RESEA FUNDS</t>
  </si>
  <si>
    <t>BUDGET #2 FY25</t>
  </si>
  <si>
    <t>CT EOL 25CCBWIBWIA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</si>
  <si>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</si>
  <si>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</si>
  <si>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</si>
  <si>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</si>
  <si>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</si>
  <si>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</si>
  <si>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</si>
  <si>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</si>
  <si>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WP 90%</t>
  </si>
  <si>
    <t>FES2025</t>
  </si>
  <si>
    <t>JULY 1, 2025-JUNE 30, 2026</t>
  </si>
  <si>
    <t>WP 10%</t>
  </si>
  <si>
    <t>BUDGET #3 FY25</t>
  </si>
  <si>
    <t>TO ADD WP FUNDS</t>
  </si>
  <si>
    <t>BUDGET #3 FY25 SEPTEMBER 3, 2024</t>
  </si>
  <si>
    <t>BUDGET #4 FY25</t>
  </si>
  <si>
    <t>TO ADD SOS FUNDS</t>
  </si>
  <si>
    <t>BUDGET #4 FY25 SEPT 18, 2024</t>
  </si>
  <si>
    <t>CT EOL 25CCBWIBSOSWTF</t>
  </si>
  <si>
    <t>STATE ONE STOP</t>
  </si>
  <si>
    <t>STOSCC2025</t>
  </si>
  <si>
    <t>BUDGET #5 FY25</t>
  </si>
  <si>
    <t>WTRUSTF25</t>
  </si>
  <si>
    <t>TO ADD WTF FUNDS</t>
  </si>
  <si>
    <t>BUDGET #5 FY25 SEPT 20, 2024</t>
  </si>
  <si>
    <t>WORKFORCE TRAINING FUND</t>
  </si>
  <si>
    <t>BUDGET #6 FY25</t>
  </si>
  <si>
    <t>BUDGET #6 FY25 OCT 24, 2024</t>
  </si>
  <si>
    <t>BUDGET #7 FY25</t>
  </si>
  <si>
    <t>TO ADD WIOA ADULT FUNDS</t>
  </si>
  <si>
    <t>BUDGET #7 FY25 NOVEMBER 4, 2024</t>
  </si>
  <si>
    <t>FWIAADT25B</t>
  </si>
  <si>
    <t>TO ADD SHELTER FUNDS</t>
  </si>
  <si>
    <t>BUDGET #8 FY25</t>
  </si>
  <si>
    <t>OCTOBER 1,2024-JUNE 30, 2025</t>
  </si>
  <si>
    <t>WKFO107425</t>
  </si>
  <si>
    <t>7002-1074</t>
  </si>
  <si>
    <t>EDCS</t>
  </si>
  <si>
    <t>JULY 1, 2025-DECEMBER 31, 2025</t>
  </si>
  <si>
    <t>BUDGET #8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</si>
  <si>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</si>
  <si>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</si>
  <si>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#9 FY25</t>
  </si>
  <si>
    <t>TO ADD FY25 DISLOCATED WORKER</t>
  </si>
  <si>
    <t>BUDGET #9 FY25 NOVEMBER 20, 2024</t>
  </si>
  <si>
    <t>DISLOCATED WORKER</t>
  </si>
  <si>
    <t>FWIADWK25A</t>
  </si>
  <si>
    <t>7003-1778</t>
  </si>
  <si>
    <t>FWIADWK25B</t>
  </si>
  <si>
    <t>BUDGET #10 FY25</t>
  </si>
  <si>
    <t>TO ADD PARTNER FUNDS</t>
  </si>
  <si>
    <t>BUDGET #10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</si>
  <si>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</si>
  <si>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</si>
  <si>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</si>
  <si>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</si>
  <si>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</si>
  <si>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</si>
  <si>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</si>
  <si>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</si>
  <si>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</si>
  <si>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</si>
  <si>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</si>
  <si>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</si>
  <si>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</si>
  <si>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</si>
  <si>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</si>
  <si>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</si>
  <si>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</si>
  <si>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#11 FY25 DECEMBER 23, 2024</t>
  </si>
  <si>
    <t xml:space="preserve">JVSG FY25 Infrastructure </t>
  </si>
  <si>
    <t>FVETS2024</t>
  </si>
  <si>
    <t>7002-6628</t>
  </si>
  <si>
    <t>K109</t>
  </si>
  <si>
    <t>CT EOL 25CCBWIBVETSUI</t>
  </si>
  <si>
    <t>BUDGET #11 FY25</t>
  </si>
  <si>
    <t>BUDGET #12 FY25</t>
  </si>
  <si>
    <t>BUDGET #12 FY25 JANUARY 8, 2025</t>
  </si>
  <si>
    <t>PART 2A:  MCC CAPACITY-EA SHELTER SUPPLEMENTAL FUNDING</t>
  </si>
  <si>
    <t>TO ADD DTA WPP</t>
  </si>
  <si>
    <t>BUDGET #13 FY25 JANUARY 17, 2025</t>
  </si>
  <si>
    <t>DTA WPP</t>
  </si>
  <si>
    <t>SPSS2025</t>
  </si>
  <si>
    <t>4400-1979</t>
  </si>
  <si>
    <t>K227</t>
  </si>
  <si>
    <t>BUDGET #13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</si>
</sst>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2" fillId="0" borderId="0"/>
    <xf numFmtId="0" fontId="22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5" fillId="0" borderId="0" xfId="1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20" fillId="0" borderId="7" xfId="0" applyFont="1" applyBorder="1" applyAlignment="1">
      <alignment horizontal="center" wrapText="1"/>
    </xf>
    <xf numFmtId="0" fontId="14" fillId="0" borderId="3" xfId="0" applyFont="1" applyBorder="1"/>
    <xf numFmtId="0" fontId="8" fillId="0" borderId="3" xfId="0" applyFont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23" fillId="2" borderId="0" xfId="3" applyFont="1" applyFill="1" applyAlignment="1">
      <alignment vertical="center"/>
    </xf>
    <xf numFmtId="0" fontId="24" fillId="2" borderId="0" xfId="0" applyFont="1" applyFill="1"/>
    <xf numFmtId="0" fontId="2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4" fontId="3" fillId="2" borderId="0" xfId="1" applyFont="1" applyFill="1"/>
    <xf numFmtId="0" fontId="3" fillId="2" borderId="0" xfId="0" applyFont="1" applyFill="1"/>
    <xf numFmtId="0" fontId="16" fillId="0" borderId="0" xfId="0" applyFont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6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3"/>
  <sheetViews>
    <sheetView tabSelected="1" topLeftCell="A5" zoomScale="110" zoomScaleNormal="110" workbookViewId="0">
      <selection activeCell="A123" sqref="A123"/>
    </sheetView>
  </sheetViews>
  <sheetFormatPr defaultColWidth="9.1796875" defaultRowHeight="14.5" x14ac:dyDescent="0.35"/>
  <cols>
    <col min="1" max="1" width="78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0.90625" style="2" customWidth="1"/>
    <col min="7" max="7" width="29.26953125" style="27" customWidth="1"/>
    <col min="8" max="8" width="15.453125" style="2" hidden="1" customWidth="1"/>
    <col min="9" max="9" width="12.90625" style="2" hidden="1" customWidth="1"/>
    <col min="10" max="20" width="13.81640625" style="2" hidden="1" customWidth="1"/>
    <col min="21" max="21" width="13.81640625" style="2" customWidth="1"/>
    <col min="22" max="22" width="12.1796875" style="44" hidden="1" customWidth="1"/>
    <col min="23" max="23" width="14" style="3" bestFit="1" customWidth="1"/>
    <col min="24" max="16384" width="9.1796875" style="3"/>
  </cols>
  <sheetData>
    <row r="1" spans="1:22" ht="20.5" x14ac:dyDescent="0.45">
      <c r="A1" s="3" t="s">
        <v>11</v>
      </c>
      <c r="B1" s="102" t="s">
        <v>10</v>
      </c>
      <c r="C1" s="103"/>
      <c r="D1" s="103"/>
      <c r="E1" s="103"/>
      <c r="F1" s="103"/>
      <c r="G1" s="103"/>
      <c r="H1" s="103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22" ht="20.5" x14ac:dyDescent="0.45">
      <c r="B2" s="6"/>
      <c r="C2" s="6"/>
      <c r="D2" s="6"/>
      <c r="E2" s="7"/>
      <c r="F2" s="7"/>
    </row>
    <row r="3" spans="1:22" ht="20.5" x14ac:dyDescent="0.45">
      <c r="A3" s="4" t="s">
        <v>12</v>
      </c>
      <c r="B3" s="6" t="s">
        <v>7</v>
      </c>
      <c r="C3" s="1"/>
    </row>
    <row r="4" spans="1:22" ht="21" thickBot="1" x14ac:dyDescent="0.5">
      <c r="A4" s="4"/>
      <c r="B4" s="5"/>
      <c r="C4" s="1"/>
    </row>
    <row r="5" spans="1:22" s="10" customFormat="1" ht="38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25</v>
      </c>
      <c r="H5" s="9" t="s">
        <v>37</v>
      </c>
      <c r="I5" s="69" t="s">
        <v>44</v>
      </c>
      <c r="J5" s="69" t="s">
        <v>53</v>
      </c>
      <c r="K5" s="69" t="s">
        <v>67</v>
      </c>
      <c r="L5" s="69" t="s">
        <v>70</v>
      </c>
      <c r="M5" s="69" t="s">
        <v>76</v>
      </c>
      <c r="N5" s="69" t="s">
        <v>81</v>
      </c>
      <c r="O5" s="69" t="s">
        <v>83</v>
      </c>
      <c r="P5" s="69" t="s">
        <v>88</v>
      </c>
      <c r="Q5" s="69" t="s">
        <v>97</v>
      </c>
      <c r="R5" s="69" t="s">
        <v>104</v>
      </c>
      <c r="S5" s="69" t="s">
        <v>130</v>
      </c>
      <c r="T5" s="69" t="s">
        <v>131</v>
      </c>
      <c r="U5" s="69" t="s">
        <v>140</v>
      </c>
      <c r="V5" s="33" t="s">
        <v>6</v>
      </c>
    </row>
    <row r="6" spans="1:22" s="10" customFormat="1" hidden="1" x14ac:dyDescent="0.35">
      <c r="A6" s="9" t="s">
        <v>8</v>
      </c>
      <c r="B6" s="9"/>
      <c r="C6" s="9"/>
      <c r="D6" s="9"/>
      <c r="E6" s="9"/>
      <c r="F6" s="9"/>
      <c r="G6" s="9"/>
      <c r="H6" s="4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45"/>
    </row>
    <row r="7" spans="1:22" s="10" customFormat="1" hidden="1" x14ac:dyDescent="0.35">
      <c r="A7" s="15" t="s">
        <v>54</v>
      </c>
      <c r="B7" s="9"/>
      <c r="C7" s="9"/>
      <c r="D7" s="9"/>
      <c r="E7" s="9"/>
      <c r="F7" s="9"/>
      <c r="G7" s="9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33"/>
    </row>
    <row r="8" spans="1:22" s="10" customFormat="1" hidden="1" x14ac:dyDescent="0.35">
      <c r="A8" s="71" t="s">
        <v>55</v>
      </c>
      <c r="B8" s="16" t="s">
        <v>56</v>
      </c>
      <c r="C8" s="57" t="s">
        <v>57</v>
      </c>
      <c r="D8" s="15" t="s">
        <v>16</v>
      </c>
      <c r="E8" s="15">
        <v>6501</v>
      </c>
      <c r="F8" s="16">
        <v>17.259</v>
      </c>
      <c r="G8" s="76" t="s">
        <v>26</v>
      </c>
      <c r="H8" s="48"/>
      <c r="I8" s="48"/>
      <c r="J8" s="48">
        <f>881127-1</f>
        <v>881126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33">
        <f>SUM(J8)</f>
        <v>881126</v>
      </c>
    </row>
    <row r="9" spans="1:22" s="10" customFormat="1" hidden="1" x14ac:dyDescent="0.35">
      <c r="A9" s="71" t="s">
        <v>55</v>
      </c>
      <c r="B9" s="16" t="s">
        <v>58</v>
      </c>
      <c r="C9" s="57" t="s">
        <v>57</v>
      </c>
      <c r="D9" s="15" t="s">
        <v>16</v>
      </c>
      <c r="E9" s="15">
        <v>6501</v>
      </c>
      <c r="F9" s="16">
        <v>17.259</v>
      </c>
      <c r="G9" s="76" t="s">
        <v>26</v>
      </c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33">
        <f t="shared" ref="V9:V11" si="0">SUM(J9)</f>
        <v>1</v>
      </c>
    </row>
    <row r="10" spans="1:22" s="10" customFormat="1" hidden="1" x14ac:dyDescent="0.35">
      <c r="A10" s="18" t="s">
        <v>59</v>
      </c>
      <c r="B10" s="16" t="s">
        <v>56</v>
      </c>
      <c r="C10" s="57" t="s">
        <v>60</v>
      </c>
      <c r="D10" s="15" t="s">
        <v>19</v>
      </c>
      <c r="E10" s="15">
        <v>6502</v>
      </c>
      <c r="F10" s="15">
        <v>17.257999999999999</v>
      </c>
      <c r="G10" s="76" t="s">
        <v>26</v>
      </c>
      <c r="H10" s="48"/>
      <c r="I10" s="48"/>
      <c r="J10" s="48">
        <f>145752-1</f>
        <v>145751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33">
        <f t="shared" si="0"/>
        <v>145751</v>
      </c>
    </row>
    <row r="11" spans="1:22" s="10" customFormat="1" hidden="1" x14ac:dyDescent="0.35">
      <c r="A11" s="18" t="s">
        <v>59</v>
      </c>
      <c r="B11" s="16" t="s">
        <v>58</v>
      </c>
      <c r="C11" s="57" t="s">
        <v>60</v>
      </c>
      <c r="D11" s="15" t="s">
        <v>19</v>
      </c>
      <c r="E11" s="15">
        <v>6502</v>
      </c>
      <c r="F11" s="15">
        <v>17.257999999999999</v>
      </c>
      <c r="G11" s="76" t="s">
        <v>26</v>
      </c>
      <c r="H11" s="48"/>
      <c r="I11" s="48"/>
      <c r="J11" s="48">
        <v>1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33">
        <f t="shared" si="0"/>
        <v>1</v>
      </c>
    </row>
    <row r="12" spans="1:22" s="10" customFormat="1" hidden="1" x14ac:dyDescent="0.35">
      <c r="A12" s="31" t="s">
        <v>100</v>
      </c>
      <c r="B12" s="16" t="s">
        <v>56</v>
      </c>
      <c r="C12" s="15" t="s">
        <v>101</v>
      </c>
      <c r="D12" s="15" t="s">
        <v>102</v>
      </c>
      <c r="E12" s="15">
        <v>6503</v>
      </c>
      <c r="F12" s="15">
        <v>17.277999999999999</v>
      </c>
      <c r="G12" s="82" t="s">
        <v>26</v>
      </c>
      <c r="H12" s="48"/>
      <c r="I12" s="48"/>
      <c r="J12" s="48"/>
      <c r="K12" s="48"/>
      <c r="L12" s="48"/>
      <c r="M12" s="48"/>
      <c r="N12" s="48"/>
      <c r="O12" s="48"/>
      <c r="P12" s="48"/>
      <c r="Q12" s="48">
        <f>124584-1</f>
        <v>124583</v>
      </c>
      <c r="R12" s="48"/>
      <c r="S12" s="48"/>
      <c r="T12" s="48"/>
      <c r="U12" s="48"/>
      <c r="V12" s="33">
        <f>Q12</f>
        <v>124583</v>
      </c>
    </row>
    <row r="13" spans="1:22" s="10" customFormat="1" hidden="1" x14ac:dyDescent="0.35">
      <c r="A13" s="31" t="s">
        <v>100</v>
      </c>
      <c r="B13" s="16" t="s">
        <v>58</v>
      </c>
      <c r="C13" s="15" t="s">
        <v>101</v>
      </c>
      <c r="D13" s="15" t="s">
        <v>102</v>
      </c>
      <c r="E13" s="15">
        <v>6503</v>
      </c>
      <c r="F13" s="15">
        <v>17.277999999999999</v>
      </c>
      <c r="G13" s="82" t="s">
        <v>26</v>
      </c>
      <c r="H13" s="48"/>
      <c r="I13" s="48"/>
      <c r="J13" s="48"/>
      <c r="K13" s="48"/>
      <c r="L13" s="48"/>
      <c r="M13" s="48"/>
      <c r="N13" s="48"/>
      <c r="O13" s="48"/>
      <c r="P13" s="48"/>
      <c r="Q13" s="48">
        <v>1</v>
      </c>
      <c r="R13" s="48"/>
      <c r="S13" s="48"/>
      <c r="T13" s="48"/>
      <c r="U13" s="48"/>
      <c r="V13" s="33">
        <f>Q13</f>
        <v>1</v>
      </c>
    </row>
    <row r="14" spans="1:22" s="10" customFormat="1" hidden="1" x14ac:dyDescent="0.35">
      <c r="A14" s="18" t="s">
        <v>59</v>
      </c>
      <c r="B14" s="16" t="s">
        <v>56</v>
      </c>
      <c r="C14" s="57" t="s">
        <v>86</v>
      </c>
      <c r="D14" s="15" t="s">
        <v>19</v>
      </c>
      <c r="E14" s="15">
        <v>6502</v>
      </c>
      <c r="F14" s="15">
        <v>17.257999999999999</v>
      </c>
      <c r="G14" s="82" t="s">
        <v>26</v>
      </c>
      <c r="H14" s="48"/>
      <c r="I14" s="48"/>
      <c r="J14" s="48"/>
      <c r="K14" s="48"/>
      <c r="L14" s="48"/>
      <c r="M14" s="48"/>
      <c r="N14" s="48"/>
      <c r="O14" s="48">
        <f>595641-1</f>
        <v>595640</v>
      </c>
      <c r="P14" s="48"/>
      <c r="Q14" s="48"/>
      <c r="R14" s="48"/>
      <c r="S14" s="48"/>
      <c r="T14" s="48"/>
      <c r="U14" s="48"/>
      <c r="V14" s="33"/>
    </row>
    <row r="15" spans="1:22" s="10" customFormat="1" hidden="1" x14ac:dyDescent="0.35">
      <c r="A15" s="18" t="s">
        <v>59</v>
      </c>
      <c r="B15" s="16" t="s">
        <v>58</v>
      </c>
      <c r="C15" s="57" t="s">
        <v>86</v>
      </c>
      <c r="D15" s="15" t="s">
        <v>19</v>
      </c>
      <c r="E15" s="15">
        <v>6502</v>
      </c>
      <c r="F15" s="15">
        <v>17.257999999999999</v>
      </c>
      <c r="G15" s="82" t="s">
        <v>26</v>
      </c>
      <c r="H15" s="48"/>
      <c r="I15" s="48"/>
      <c r="J15" s="48"/>
      <c r="K15" s="48"/>
      <c r="L15" s="48"/>
      <c r="M15" s="48"/>
      <c r="N15" s="48"/>
      <c r="O15" s="48">
        <v>1</v>
      </c>
      <c r="P15" s="48"/>
      <c r="Q15" s="48"/>
      <c r="R15" s="48"/>
      <c r="S15" s="48"/>
      <c r="T15" s="48"/>
      <c r="U15" s="48"/>
      <c r="V15" s="33"/>
    </row>
    <row r="16" spans="1:22" s="10" customFormat="1" hidden="1" x14ac:dyDescent="0.35">
      <c r="A16" s="31" t="s">
        <v>100</v>
      </c>
      <c r="B16" s="16" t="s">
        <v>56</v>
      </c>
      <c r="C16" s="15" t="s">
        <v>103</v>
      </c>
      <c r="D16" s="15" t="s">
        <v>102</v>
      </c>
      <c r="E16" s="15">
        <v>6503</v>
      </c>
      <c r="F16" s="15">
        <v>17.277999999999999</v>
      </c>
      <c r="G16" s="82" t="s">
        <v>26</v>
      </c>
      <c r="H16" s="48"/>
      <c r="I16" s="48"/>
      <c r="J16" s="48"/>
      <c r="K16" s="48"/>
      <c r="L16" s="48"/>
      <c r="M16" s="48"/>
      <c r="N16" s="48"/>
      <c r="O16" s="48"/>
      <c r="P16" s="48"/>
      <c r="Q16" s="48">
        <f>453352-1</f>
        <v>453351</v>
      </c>
      <c r="R16" s="48"/>
      <c r="S16" s="48"/>
      <c r="T16" s="48"/>
      <c r="U16" s="48"/>
      <c r="V16" s="33">
        <f>Q16</f>
        <v>453351</v>
      </c>
    </row>
    <row r="17" spans="1:23" s="10" customFormat="1" hidden="1" x14ac:dyDescent="0.35">
      <c r="A17" s="31" t="s">
        <v>100</v>
      </c>
      <c r="B17" s="16" t="s">
        <v>58</v>
      </c>
      <c r="C17" s="15" t="s">
        <v>103</v>
      </c>
      <c r="D17" s="15" t="s">
        <v>102</v>
      </c>
      <c r="E17" s="15">
        <v>6503</v>
      </c>
      <c r="F17" s="15">
        <v>17.277999999999999</v>
      </c>
      <c r="G17" s="82" t="s">
        <v>26</v>
      </c>
      <c r="H17" s="48"/>
      <c r="I17" s="48"/>
      <c r="J17" s="48"/>
      <c r="K17" s="48"/>
      <c r="L17" s="48"/>
      <c r="M17" s="48"/>
      <c r="N17" s="48"/>
      <c r="O17" s="48"/>
      <c r="P17" s="48"/>
      <c r="Q17" s="48">
        <v>1</v>
      </c>
      <c r="R17" s="48"/>
      <c r="S17" s="48"/>
      <c r="T17" s="48"/>
      <c r="U17" s="48"/>
      <c r="V17" s="33">
        <f>Q17</f>
        <v>1</v>
      </c>
    </row>
    <row r="18" spans="1:23" s="10" customFormat="1" hidden="1" x14ac:dyDescent="0.35">
      <c r="A18" s="31"/>
      <c r="B18" s="16"/>
      <c r="C18" s="47"/>
      <c r="D18" s="15"/>
      <c r="E18" s="16"/>
      <c r="F18" s="15"/>
      <c r="G18" s="76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33"/>
    </row>
    <row r="19" spans="1:23" s="10" customFormat="1" ht="15.5" hidden="1" x14ac:dyDescent="0.35">
      <c r="A19" s="31"/>
      <c r="B19" s="16"/>
      <c r="C19" s="15"/>
      <c r="D19" s="56"/>
      <c r="E19" s="72"/>
      <c r="F19" s="15"/>
      <c r="G19" s="76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33"/>
    </row>
    <row r="20" spans="1:23" s="10" customFormat="1" ht="15.5" hidden="1" x14ac:dyDescent="0.35">
      <c r="A20" s="31"/>
      <c r="B20" s="16"/>
      <c r="C20" s="15"/>
      <c r="D20" s="56"/>
      <c r="E20" s="72"/>
      <c r="F20" s="15"/>
      <c r="G20" s="76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33"/>
    </row>
    <row r="21" spans="1:23" s="10" customFormat="1" hidden="1" x14ac:dyDescent="0.35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33"/>
      <c r="W21" s="54"/>
    </row>
    <row r="22" spans="1:23" s="10" customFormat="1" ht="15.5" hidden="1" x14ac:dyDescent="0.35">
      <c r="A22" s="31"/>
      <c r="B22" s="16"/>
      <c r="C22" s="15"/>
      <c r="D22" s="56"/>
      <c r="E22" s="16"/>
      <c r="F22" s="16"/>
      <c r="G22" s="16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33"/>
    </row>
    <row r="23" spans="1:23" s="10" customFormat="1" hidden="1" x14ac:dyDescent="0.35">
      <c r="A23" s="31"/>
      <c r="B23" s="16"/>
      <c r="C23" s="47"/>
      <c r="D23" s="15"/>
      <c r="E23" s="16"/>
      <c r="F23" s="15"/>
      <c r="G23" s="15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33"/>
    </row>
    <row r="24" spans="1:23" s="10" customFormat="1" hidden="1" x14ac:dyDescent="0.35">
      <c r="A24" s="31"/>
      <c r="B24" s="16"/>
      <c r="C24" s="47"/>
      <c r="D24" s="15"/>
      <c r="E24" s="16"/>
      <c r="F24" s="15"/>
      <c r="G24" s="15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33"/>
    </row>
    <row r="25" spans="1:23" s="10" customFormat="1" hidden="1" x14ac:dyDescent="0.35">
      <c r="A25" s="31"/>
      <c r="B25" s="53"/>
      <c r="C25" s="28"/>
      <c r="D25" s="15"/>
      <c r="E25" s="16"/>
      <c r="F25" s="15"/>
      <c r="G25" s="1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33"/>
    </row>
    <row r="26" spans="1:23" s="10" customFormat="1" hidden="1" x14ac:dyDescent="0.35">
      <c r="A26" s="31"/>
      <c r="B26" s="16"/>
      <c r="C26" s="28"/>
      <c r="D26" s="15"/>
      <c r="E26" s="16"/>
      <c r="F26" s="15"/>
      <c r="G26" s="1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33"/>
    </row>
    <row r="27" spans="1:23" s="10" customFormat="1" hidden="1" x14ac:dyDescent="0.35">
      <c r="A27" s="31"/>
      <c r="B27" s="16"/>
      <c r="C27" s="28"/>
      <c r="D27" s="15"/>
      <c r="E27" s="16"/>
      <c r="F27" s="15"/>
      <c r="G27" s="1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33"/>
      <c r="W27" s="54"/>
    </row>
    <row r="28" spans="1:23" s="10" customFormat="1" hidden="1" x14ac:dyDescent="0.35">
      <c r="A28" s="31"/>
      <c r="B28" s="16"/>
      <c r="C28" s="28"/>
      <c r="D28" s="15"/>
      <c r="E28" s="57"/>
      <c r="F28" s="15"/>
      <c r="G28" s="15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33"/>
    </row>
    <row r="29" spans="1:23" s="10" customFormat="1" hidden="1" x14ac:dyDescent="0.35">
      <c r="A29" s="31"/>
      <c r="B29" s="16"/>
      <c r="C29" s="52"/>
      <c r="D29" s="15"/>
      <c r="E29" s="57"/>
      <c r="F29" s="15"/>
      <c r="G29" s="15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33"/>
    </row>
    <row r="30" spans="1:23" s="10" customFormat="1" hidden="1" x14ac:dyDescent="0.35">
      <c r="A30" s="40"/>
      <c r="B30" s="59"/>
      <c r="C30" s="60"/>
      <c r="D30" s="30"/>
      <c r="E30" s="61"/>
      <c r="F30" s="61"/>
      <c r="G30" s="61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33"/>
    </row>
    <row r="31" spans="1:23" s="10" customFormat="1" hidden="1" x14ac:dyDescent="0.35">
      <c r="A31" s="40"/>
      <c r="B31" s="16"/>
      <c r="C31" s="60"/>
      <c r="D31" s="30"/>
      <c r="E31" s="61"/>
      <c r="F31" s="61"/>
      <c r="G31" s="61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33"/>
    </row>
    <row r="32" spans="1:23" s="10" customFormat="1" hidden="1" x14ac:dyDescent="0.35">
      <c r="A32" s="31"/>
      <c r="B32" s="16"/>
      <c r="C32" s="28"/>
      <c r="D32" s="15"/>
      <c r="E32" s="52"/>
      <c r="F32" s="15"/>
      <c r="G32" s="1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33"/>
    </row>
    <row r="33" spans="1:22" s="10" customFormat="1" ht="15.5" hidden="1" x14ac:dyDescent="0.35">
      <c r="A33" s="42"/>
      <c r="B33" s="16"/>
      <c r="C33" s="9"/>
      <c r="D33" s="9"/>
      <c r="E33" s="9"/>
      <c r="F33" s="9"/>
      <c r="G33" s="9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33"/>
    </row>
    <row r="34" spans="1:22" s="10" customFormat="1" hidden="1" x14ac:dyDescent="0.35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33"/>
    </row>
    <row r="35" spans="1:22" s="10" customFormat="1" hidden="1" x14ac:dyDescent="0.35">
      <c r="A35" s="15" t="s">
        <v>73</v>
      </c>
      <c r="B35" s="11"/>
      <c r="C35" s="12"/>
      <c r="D35" s="12"/>
      <c r="E35" s="13"/>
      <c r="F35" s="14"/>
      <c r="G35" s="14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33"/>
    </row>
    <row r="36" spans="1:22" s="10" customFormat="1" ht="15" hidden="1" x14ac:dyDescent="0.35">
      <c r="A36" s="29" t="s">
        <v>80</v>
      </c>
      <c r="B36" s="67" t="s">
        <v>45</v>
      </c>
      <c r="C36" s="52" t="s">
        <v>77</v>
      </c>
      <c r="D36" s="73" t="s">
        <v>17</v>
      </c>
      <c r="E36" s="74" t="s">
        <v>18</v>
      </c>
      <c r="F36" s="15" t="s">
        <v>13</v>
      </c>
      <c r="G36" s="15"/>
      <c r="H36" s="51"/>
      <c r="I36" s="51"/>
      <c r="J36" s="51"/>
      <c r="K36" s="51"/>
      <c r="L36" s="51"/>
      <c r="M36" s="51">
        <v>95000</v>
      </c>
      <c r="N36" s="51"/>
      <c r="O36" s="51"/>
      <c r="P36" s="51"/>
      <c r="Q36" s="51"/>
      <c r="R36" s="51"/>
      <c r="S36" s="51"/>
      <c r="T36" s="51"/>
      <c r="U36" s="51"/>
      <c r="V36" s="33">
        <f>M36</f>
        <v>95000</v>
      </c>
    </row>
    <row r="37" spans="1:22" s="10" customFormat="1" hidden="1" x14ac:dyDescent="0.35">
      <c r="A37" s="34" t="s">
        <v>74</v>
      </c>
      <c r="B37" s="67" t="s">
        <v>45</v>
      </c>
      <c r="C37" s="62" t="s">
        <v>75</v>
      </c>
      <c r="D37" s="73" t="s">
        <v>23</v>
      </c>
      <c r="E37" s="73" t="s">
        <v>24</v>
      </c>
      <c r="F37" s="16" t="s">
        <v>13</v>
      </c>
      <c r="G37" s="16"/>
      <c r="H37" s="50"/>
      <c r="I37" s="50"/>
      <c r="J37" s="50"/>
      <c r="K37" s="50"/>
      <c r="L37" s="50">
        <v>363225.66</v>
      </c>
      <c r="M37" s="50"/>
      <c r="N37" s="50"/>
      <c r="O37" s="50"/>
      <c r="P37" s="50"/>
      <c r="Q37" s="50"/>
      <c r="R37" s="50"/>
      <c r="S37" s="50"/>
      <c r="T37" s="50"/>
      <c r="U37" s="50"/>
      <c r="V37" s="33">
        <f>L37</f>
        <v>363225.66</v>
      </c>
    </row>
    <row r="38" spans="1:22" s="10" customFormat="1" hidden="1" x14ac:dyDescent="0.35">
      <c r="A38" s="34"/>
      <c r="B38" s="16"/>
      <c r="C38" s="15"/>
      <c r="D38" s="15"/>
      <c r="E38" s="15"/>
      <c r="F38" s="16"/>
      <c r="G38" s="16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33"/>
    </row>
    <row r="39" spans="1:22" s="10" customFormat="1" ht="15.5" hidden="1" x14ac:dyDescent="0.35">
      <c r="A39" s="18"/>
      <c r="B39" s="16"/>
      <c r="C39" s="56"/>
      <c r="D39" s="15"/>
      <c r="E39" s="56"/>
      <c r="F39" s="16"/>
      <c r="G39" s="16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33"/>
    </row>
    <row r="40" spans="1:22" s="20" customFormat="1" hidden="1" x14ac:dyDescent="0.35">
      <c r="A40" s="9"/>
      <c r="B40" s="11"/>
      <c r="C40" s="14"/>
      <c r="D40" s="14"/>
      <c r="E40" s="11"/>
      <c r="F40" s="11"/>
      <c r="G40" s="11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33"/>
    </row>
    <row r="41" spans="1:22" s="10" customFormat="1" hidden="1" x14ac:dyDescent="0.35">
      <c r="A41" s="15"/>
      <c r="B41" s="11"/>
      <c r="C41" s="14"/>
      <c r="D41" s="14"/>
      <c r="E41" s="11"/>
      <c r="F41" s="11"/>
      <c r="G41" s="11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33"/>
    </row>
    <row r="42" spans="1:22" s="20" customFormat="1" hidden="1" x14ac:dyDescent="0.35">
      <c r="A42" s="31"/>
      <c r="B42" s="16"/>
      <c r="C42" s="15"/>
      <c r="D42" s="57"/>
      <c r="E42" s="57"/>
      <c r="F42" s="15">
        <v>17.245000000000001</v>
      </c>
      <c r="G42" s="75" t="s">
        <v>28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33"/>
    </row>
    <row r="43" spans="1:22" s="20" customFormat="1" hidden="1" x14ac:dyDescent="0.35">
      <c r="A43" s="31"/>
      <c r="B43" s="16"/>
      <c r="C43" s="15"/>
      <c r="D43" s="57"/>
      <c r="E43" s="57"/>
      <c r="F43" s="15">
        <v>17.245000000000001</v>
      </c>
      <c r="G43" s="75" t="s">
        <v>28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33"/>
    </row>
    <row r="44" spans="1:22" s="10" customFormat="1" hidden="1" x14ac:dyDescent="0.35">
      <c r="A44" s="31"/>
      <c r="B44" s="16"/>
      <c r="C44" s="15"/>
      <c r="D44" s="15"/>
      <c r="E44" s="15"/>
      <c r="F44" s="15"/>
      <c r="G44" s="75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33"/>
    </row>
    <row r="45" spans="1:22" s="10" customFormat="1" hidden="1" x14ac:dyDescent="0.35">
      <c r="A45" s="35"/>
      <c r="B45" s="43"/>
      <c r="C45" s="15"/>
      <c r="D45" s="15"/>
      <c r="E45" s="15"/>
      <c r="F45" s="15"/>
      <c r="G45" s="15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33"/>
    </row>
    <row r="46" spans="1:22" s="10" customFormat="1" hidden="1" x14ac:dyDescent="0.35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33"/>
    </row>
    <row r="47" spans="1:22" s="10" customFormat="1" hidden="1" x14ac:dyDescent="0.35">
      <c r="A47" s="35"/>
      <c r="B47" s="16"/>
      <c r="C47" s="15"/>
      <c r="D47" s="15"/>
      <c r="E47" s="15"/>
      <c r="F47" s="15"/>
      <c r="G47" s="15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33"/>
    </row>
    <row r="48" spans="1:22" s="10" customFormat="1" hidden="1" x14ac:dyDescent="0.35">
      <c r="A48" s="19"/>
      <c r="B48" s="11"/>
      <c r="C48" s="12"/>
      <c r="D48" s="12"/>
      <c r="E48" s="13"/>
      <c r="F48" s="14"/>
      <c r="G48" s="14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33"/>
    </row>
    <row r="49" spans="1:23" s="10" customFormat="1" hidden="1" x14ac:dyDescent="0.35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33"/>
    </row>
    <row r="50" spans="1:23" s="10" customFormat="1" hidden="1" x14ac:dyDescent="0.35">
      <c r="A50" s="15" t="s">
        <v>43</v>
      </c>
      <c r="B50" s="11"/>
      <c r="C50" s="12"/>
      <c r="D50" s="12"/>
      <c r="E50" s="13"/>
      <c r="F50" s="14"/>
      <c r="G50" s="14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33"/>
    </row>
    <row r="51" spans="1:23" s="20" customFormat="1" ht="15.5" hidden="1" x14ac:dyDescent="0.35">
      <c r="A51" s="70" t="s">
        <v>50</v>
      </c>
      <c r="B51" s="67" t="s">
        <v>45</v>
      </c>
      <c r="C51" s="15" t="s">
        <v>46</v>
      </c>
      <c r="D51" s="15" t="s">
        <v>47</v>
      </c>
      <c r="E51" s="15" t="s">
        <v>48</v>
      </c>
      <c r="F51" s="15">
        <v>17.225000000000001</v>
      </c>
      <c r="G51" s="80" t="s">
        <v>35</v>
      </c>
      <c r="H51" s="50"/>
      <c r="I51" s="50">
        <f>446202.11-1</f>
        <v>446201.11</v>
      </c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33">
        <f>SUM(I51)</f>
        <v>446201.11</v>
      </c>
    </row>
    <row r="52" spans="1:23" s="20" customFormat="1" ht="15.5" hidden="1" x14ac:dyDescent="0.35">
      <c r="A52" s="70" t="s">
        <v>50</v>
      </c>
      <c r="B52" s="60" t="s">
        <v>49</v>
      </c>
      <c r="C52" s="15" t="s">
        <v>46</v>
      </c>
      <c r="D52" s="15" t="s">
        <v>47</v>
      </c>
      <c r="E52" s="15" t="s">
        <v>48</v>
      </c>
      <c r="F52" s="15">
        <v>17.225000000000001</v>
      </c>
      <c r="G52" s="80" t="s">
        <v>35</v>
      </c>
      <c r="H52" s="50"/>
      <c r="I52" s="50">
        <v>1</v>
      </c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33">
        <f>SUM(I52)</f>
        <v>1</v>
      </c>
    </row>
    <row r="53" spans="1:23" s="20" customFormat="1" hidden="1" x14ac:dyDescent="0.35">
      <c r="A53" s="35"/>
      <c r="B53" s="16"/>
      <c r="C53" s="15"/>
      <c r="D53" s="15"/>
      <c r="E53" s="15"/>
      <c r="F53" s="15"/>
      <c r="G53" s="15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33"/>
      <c r="W53" s="65"/>
    </row>
    <row r="54" spans="1:23" s="20" customFormat="1" hidden="1" x14ac:dyDescent="0.35">
      <c r="A54" s="18"/>
      <c r="B54" s="16"/>
      <c r="C54" s="15"/>
      <c r="D54" s="15"/>
      <c r="E54" s="15"/>
      <c r="F54" s="15"/>
      <c r="G54" s="15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33"/>
    </row>
    <row r="55" spans="1:23" s="20" customFormat="1" hidden="1" x14ac:dyDescent="0.35">
      <c r="A55" s="31"/>
      <c r="B55" s="16"/>
      <c r="C55" s="30"/>
      <c r="D55" s="30"/>
      <c r="E55" s="32"/>
      <c r="F55" s="15"/>
      <c r="G55" s="15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33"/>
    </row>
    <row r="56" spans="1:23" s="20" customFormat="1" x14ac:dyDescent="0.35">
      <c r="A56" s="19"/>
      <c r="B56" s="11"/>
      <c r="C56" s="12"/>
      <c r="D56" s="12"/>
      <c r="E56" s="12"/>
      <c r="F56" s="11"/>
      <c r="G56" s="11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33"/>
    </row>
    <row r="57" spans="1:23" s="20" customFormat="1" x14ac:dyDescent="0.35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33"/>
    </row>
    <row r="58" spans="1:23" s="10" customFormat="1" x14ac:dyDescent="0.35">
      <c r="A58" s="15" t="s">
        <v>40</v>
      </c>
      <c r="B58" s="11"/>
      <c r="C58" s="12"/>
      <c r="D58" s="12"/>
      <c r="E58" s="12"/>
      <c r="F58" s="14"/>
      <c r="G58" s="14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33"/>
    </row>
    <row r="59" spans="1:23" s="10" customFormat="1" hidden="1" x14ac:dyDescent="0.35">
      <c r="A59" s="35" t="s">
        <v>63</v>
      </c>
      <c r="B59" s="16" t="s">
        <v>45</v>
      </c>
      <c r="C59" s="15" t="s">
        <v>64</v>
      </c>
      <c r="D59" s="15" t="s">
        <v>20</v>
      </c>
      <c r="E59" s="15" t="s">
        <v>21</v>
      </c>
      <c r="F59" s="16">
        <v>17.207000000000001</v>
      </c>
      <c r="G59" s="75" t="s">
        <v>27</v>
      </c>
      <c r="H59" s="51"/>
      <c r="I59" s="51"/>
      <c r="J59" s="51"/>
      <c r="K59" s="51">
        <f>393782-1</f>
        <v>393781</v>
      </c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33">
        <f>K59</f>
        <v>393781</v>
      </c>
    </row>
    <row r="60" spans="1:23" s="10" customFormat="1" hidden="1" x14ac:dyDescent="0.35">
      <c r="A60" s="35" t="s">
        <v>63</v>
      </c>
      <c r="B60" s="16" t="s">
        <v>65</v>
      </c>
      <c r="C60" s="15" t="s">
        <v>64</v>
      </c>
      <c r="D60" s="15" t="s">
        <v>20</v>
      </c>
      <c r="E60" s="15" t="s">
        <v>21</v>
      </c>
      <c r="F60" s="16">
        <v>17.207000000000001</v>
      </c>
      <c r="G60" s="75" t="s">
        <v>27</v>
      </c>
      <c r="H60" s="50"/>
      <c r="I60" s="50"/>
      <c r="J60" s="50"/>
      <c r="K60" s="50">
        <v>1</v>
      </c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33">
        <f t="shared" ref="V60:V62" si="1">K60</f>
        <v>1</v>
      </c>
    </row>
    <row r="61" spans="1:23" s="20" customFormat="1" hidden="1" x14ac:dyDescent="0.35">
      <c r="A61" s="18" t="s">
        <v>66</v>
      </c>
      <c r="B61" s="16" t="s">
        <v>45</v>
      </c>
      <c r="C61" s="15" t="s">
        <v>64</v>
      </c>
      <c r="D61" s="15" t="s">
        <v>20</v>
      </c>
      <c r="E61" s="15" t="s">
        <v>22</v>
      </c>
      <c r="F61" s="16">
        <v>17.207000000000001</v>
      </c>
      <c r="G61" s="75" t="s">
        <v>27</v>
      </c>
      <c r="H61" s="51"/>
      <c r="I61" s="51"/>
      <c r="J61" s="51"/>
      <c r="K61" s="51">
        <f>34114-1</f>
        <v>34113</v>
      </c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33">
        <f t="shared" si="1"/>
        <v>34113</v>
      </c>
    </row>
    <row r="62" spans="1:23" s="10" customFormat="1" hidden="1" x14ac:dyDescent="0.35">
      <c r="A62" s="18" t="s">
        <v>66</v>
      </c>
      <c r="B62" s="16" t="s">
        <v>65</v>
      </c>
      <c r="C62" s="15" t="s">
        <v>64</v>
      </c>
      <c r="D62" s="15" t="s">
        <v>20</v>
      </c>
      <c r="E62" s="15" t="s">
        <v>22</v>
      </c>
      <c r="F62" s="16">
        <v>17.207000000000001</v>
      </c>
      <c r="G62" s="75" t="s">
        <v>27</v>
      </c>
      <c r="H62" s="51"/>
      <c r="I62" s="51"/>
      <c r="J62" s="51"/>
      <c r="K62" s="51">
        <v>1</v>
      </c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33">
        <f t="shared" si="1"/>
        <v>1</v>
      </c>
    </row>
    <row r="63" spans="1:23" s="10" customFormat="1" hidden="1" x14ac:dyDescent="0.35">
      <c r="A63" s="77"/>
      <c r="B63" s="67"/>
      <c r="C63" s="75"/>
      <c r="D63" s="79"/>
      <c r="E63" s="78"/>
      <c r="F63" s="16"/>
      <c r="G63" s="16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33"/>
    </row>
    <row r="64" spans="1:23" s="10" customFormat="1" ht="15.5" hidden="1" x14ac:dyDescent="0.35">
      <c r="A64" s="77" t="s">
        <v>34</v>
      </c>
      <c r="B64" s="16" t="s">
        <v>38</v>
      </c>
      <c r="C64" s="81" t="s">
        <v>39</v>
      </c>
      <c r="D64" s="15" t="s">
        <v>14</v>
      </c>
      <c r="E64" s="15" t="s">
        <v>15</v>
      </c>
      <c r="F64" s="15">
        <v>10.561</v>
      </c>
      <c r="G64" s="56" t="s">
        <v>42</v>
      </c>
      <c r="H64" s="51">
        <v>8566</v>
      </c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33">
        <f>SUM(H64:I64)</f>
        <v>8566</v>
      </c>
    </row>
    <row r="65" spans="1:22" s="10" customFormat="1" ht="15.5" hidden="1" x14ac:dyDescent="0.35">
      <c r="A65" s="77" t="s">
        <v>34</v>
      </c>
      <c r="B65" s="16" t="s">
        <v>38</v>
      </c>
      <c r="C65" s="81" t="s">
        <v>39</v>
      </c>
      <c r="D65" s="15" t="s">
        <v>14</v>
      </c>
      <c r="E65" s="15" t="s">
        <v>15</v>
      </c>
      <c r="F65" s="15">
        <v>10.561</v>
      </c>
      <c r="G65" s="56" t="s">
        <v>42</v>
      </c>
      <c r="H65" s="51"/>
      <c r="I65" s="51"/>
      <c r="J65" s="51"/>
      <c r="K65" s="51"/>
      <c r="L65" s="51"/>
      <c r="M65" s="51"/>
      <c r="N65" s="51">
        <v>8817.1711828200005</v>
      </c>
      <c r="O65" s="51"/>
      <c r="P65" s="51"/>
      <c r="Q65" s="51"/>
      <c r="R65" s="51"/>
      <c r="S65" s="51"/>
      <c r="T65" s="51"/>
      <c r="U65" s="51"/>
      <c r="V65" s="33">
        <f>SUM(N65)</f>
        <v>8817.1711828200005</v>
      </c>
    </row>
    <row r="66" spans="1:22" s="10" customFormat="1" ht="15.5" hidden="1" x14ac:dyDescent="0.35">
      <c r="A66" s="77" t="s">
        <v>34</v>
      </c>
      <c r="B66" s="16" t="s">
        <v>38</v>
      </c>
      <c r="C66" s="81" t="s">
        <v>39</v>
      </c>
      <c r="D66" s="15" t="s">
        <v>14</v>
      </c>
      <c r="E66" s="15" t="s">
        <v>15</v>
      </c>
      <c r="F66" s="15">
        <v>10.561</v>
      </c>
      <c r="G66" s="56" t="s">
        <v>42</v>
      </c>
      <c r="H66" s="51"/>
      <c r="I66" s="51"/>
      <c r="J66" s="51"/>
      <c r="K66" s="51"/>
      <c r="L66" s="51"/>
      <c r="M66" s="51"/>
      <c r="N66" s="51">
        <v>16880.868817179999</v>
      </c>
      <c r="O66" s="51"/>
      <c r="P66" s="51"/>
      <c r="Q66" s="51"/>
      <c r="R66" s="51"/>
      <c r="S66" s="51"/>
      <c r="T66" s="51"/>
      <c r="U66" s="51"/>
      <c r="V66" s="33">
        <f>SUM(V64:V65)</f>
        <v>17383.171182819999</v>
      </c>
    </row>
    <row r="67" spans="1:22" s="10" customFormat="1" ht="15.5" x14ac:dyDescent="0.35">
      <c r="A67" s="83"/>
      <c r="B67" s="37"/>
      <c r="C67" s="84"/>
      <c r="D67" s="58"/>
      <c r="E67" s="58"/>
      <c r="F67" s="58"/>
      <c r="G67" s="85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33"/>
    </row>
    <row r="68" spans="1:22" s="10" customFormat="1" ht="15.5" hidden="1" x14ac:dyDescent="0.35">
      <c r="A68" s="86" t="s">
        <v>95</v>
      </c>
      <c r="B68" s="16" t="s">
        <v>89</v>
      </c>
      <c r="C68" s="15" t="s">
        <v>90</v>
      </c>
      <c r="D68" s="15" t="s">
        <v>91</v>
      </c>
      <c r="E68" s="15" t="s">
        <v>92</v>
      </c>
      <c r="F68" s="58"/>
      <c r="G68" s="85"/>
      <c r="H68" s="51"/>
      <c r="I68" s="51"/>
      <c r="J68" s="51"/>
      <c r="K68" s="51"/>
      <c r="L68" s="51"/>
      <c r="M68" s="51"/>
      <c r="N68" s="51"/>
      <c r="O68" s="51"/>
      <c r="P68" s="51">
        <f>78392.9899608473-1</f>
        <v>78391.989960847306</v>
      </c>
      <c r="Q68" s="51"/>
      <c r="R68" s="51"/>
      <c r="S68" s="51"/>
      <c r="T68" s="51"/>
      <c r="U68" s="51"/>
      <c r="V68" s="33">
        <f>SUM(P68)</f>
        <v>78391.989960847306</v>
      </c>
    </row>
    <row r="69" spans="1:22" s="10" customFormat="1" ht="15.5" hidden="1" x14ac:dyDescent="0.35">
      <c r="A69" s="86" t="s">
        <v>95</v>
      </c>
      <c r="B69" s="16" t="s">
        <v>93</v>
      </c>
      <c r="C69" s="15" t="s">
        <v>90</v>
      </c>
      <c r="D69" s="15" t="s">
        <v>91</v>
      </c>
      <c r="E69" s="15" t="s">
        <v>92</v>
      </c>
      <c r="F69" s="58"/>
      <c r="G69" s="85"/>
      <c r="H69" s="51"/>
      <c r="I69" s="51"/>
      <c r="J69" s="51"/>
      <c r="K69" s="51"/>
      <c r="L69" s="51"/>
      <c r="M69" s="51"/>
      <c r="N69" s="51"/>
      <c r="O69" s="51"/>
      <c r="P69" s="51">
        <v>1</v>
      </c>
      <c r="Q69" s="51"/>
      <c r="R69" s="51"/>
      <c r="S69" s="51"/>
      <c r="T69" s="51"/>
      <c r="U69" s="51"/>
      <c r="V69" s="33">
        <f>SUM(P69)</f>
        <v>1</v>
      </c>
    </row>
    <row r="70" spans="1:22" s="10" customFormat="1" ht="15.5" hidden="1" x14ac:dyDescent="0.35">
      <c r="A70" s="86" t="s">
        <v>133</v>
      </c>
      <c r="B70" s="16" t="s">
        <v>89</v>
      </c>
      <c r="C70" s="15" t="s">
        <v>90</v>
      </c>
      <c r="D70" s="15" t="s">
        <v>91</v>
      </c>
      <c r="E70" s="15" t="s">
        <v>92</v>
      </c>
      <c r="F70" s="58"/>
      <c r="G70" s="85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>
        <f>233980.67-1</f>
        <v>233979.67</v>
      </c>
      <c r="U70" s="51"/>
      <c r="V70" s="33">
        <f>T70</f>
        <v>233979.67</v>
      </c>
    </row>
    <row r="71" spans="1:22" s="10" customFormat="1" ht="15.5" hidden="1" x14ac:dyDescent="0.35">
      <c r="A71" s="86" t="s">
        <v>133</v>
      </c>
      <c r="B71" s="16" t="s">
        <v>93</v>
      </c>
      <c r="C71" s="15" t="s">
        <v>90</v>
      </c>
      <c r="D71" s="15" t="s">
        <v>91</v>
      </c>
      <c r="E71" s="15" t="s">
        <v>92</v>
      </c>
      <c r="F71" s="58"/>
      <c r="G71" s="85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>
        <v>1</v>
      </c>
      <c r="U71" s="51"/>
      <c r="V71" s="33">
        <f>T71</f>
        <v>1</v>
      </c>
    </row>
    <row r="72" spans="1:22" s="10" customFormat="1" ht="15.5" hidden="1" x14ac:dyDescent="0.35">
      <c r="A72" s="86" t="s">
        <v>107</v>
      </c>
      <c r="B72" s="16" t="s">
        <v>56</v>
      </c>
      <c r="C72" s="94" t="s">
        <v>108</v>
      </c>
      <c r="D72" s="101" t="s">
        <v>109</v>
      </c>
      <c r="E72" s="15" t="s">
        <v>110</v>
      </c>
      <c r="F72" s="58"/>
      <c r="G72" s="85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>
        <v>3900</v>
      </c>
      <c r="S72" s="51"/>
      <c r="T72" s="51"/>
      <c r="U72" s="51"/>
      <c r="V72" s="33">
        <f>R72</f>
        <v>3900</v>
      </c>
    </row>
    <row r="73" spans="1:22" s="10" customFormat="1" ht="15.5" hidden="1" x14ac:dyDescent="0.35">
      <c r="A73" s="86" t="s">
        <v>111</v>
      </c>
      <c r="B73" s="16" t="s">
        <v>56</v>
      </c>
      <c r="C73" s="95" t="s">
        <v>112</v>
      </c>
      <c r="D73" s="95" t="s">
        <v>113</v>
      </c>
      <c r="E73" s="15" t="s">
        <v>114</v>
      </c>
      <c r="F73" s="58"/>
      <c r="G73" s="85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>
        <v>9543.7000000000007</v>
      </c>
      <c r="S73" s="51"/>
      <c r="T73" s="51"/>
      <c r="U73" s="51"/>
      <c r="V73" s="33">
        <f t="shared" ref="V73:V75" si="2">R73</f>
        <v>9543.7000000000007</v>
      </c>
    </row>
    <row r="74" spans="1:22" s="10" customFormat="1" ht="15.5" hidden="1" x14ac:dyDescent="0.35">
      <c r="A74" s="86" t="s">
        <v>115</v>
      </c>
      <c r="B74" s="16" t="s">
        <v>56</v>
      </c>
      <c r="C74" s="96" t="s">
        <v>116</v>
      </c>
      <c r="D74" s="96" t="s">
        <v>117</v>
      </c>
      <c r="E74" s="15" t="s">
        <v>118</v>
      </c>
      <c r="F74" s="58"/>
      <c r="G74" s="85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>
        <v>12724.94</v>
      </c>
      <c r="S74" s="51"/>
      <c r="T74" s="51"/>
      <c r="U74" s="51"/>
      <c r="V74" s="33">
        <f t="shared" si="2"/>
        <v>12724.94</v>
      </c>
    </row>
    <row r="75" spans="1:22" s="10" customFormat="1" ht="15.5" hidden="1" x14ac:dyDescent="0.35">
      <c r="A75" s="86" t="s">
        <v>119</v>
      </c>
      <c r="B75" s="16" t="s">
        <v>56</v>
      </c>
      <c r="C75" s="97" t="s">
        <v>120</v>
      </c>
      <c r="D75" s="97" t="s">
        <v>121</v>
      </c>
      <c r="E75" s="15" t="s">
        <v>122</v>
      </c>
      <c r="F75" s="37"/>
      <c r="G75" s="37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>
        <v>3455.55</v>
      </c>
      <c r="S75" s="51"/>
      <c r="T75" s="51"/>
      <c r="U75" s="51"/>
      <c r="V75" s="33">
        <f t="shared" si="2"/>
        <v>3455.55</v>
      </c>
    </row>
    <row r="76" spans="1:22" s="10" customFormat="1" ht="15.5" x14ac:dyDescent="0.35">
      <c r="A76" s="86" t="s">
        <v>136</v>
      </c>
      <c r="B76" s="16" t="s">
        <v>56</v>
      </c>
      <c r="C76" s="15" t="s">
        <v>137</v>
      </c>
      <c r="D76" s="15" t="s">
        <v>138</v>
      </c>
      <c r="E76" s="15" t="s">
        <v>139</v>
      </c>
      <c r="F76" s="37"/>
      <c r="G76" s="37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>
        <v>50432.057399500409</v>
      </c>
      <c r="V76" s="33">
        <f>U76</f>
        <v>50432.057399500409</v>
      </c>
    </row>
    <row r="77" spans="1:22" s="10" customFormat="1" x14ac:dyDescent="0.35">
      <c r="A77" s="36"/>
      <c r="B77" s="37"/>
      <c r="C77" s="38"/>
      <c r="D77" s="38"/>
      <c r="E77" s="39"/>
      <c r="F77" s="37"/>
      <c r="G77" s="37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33"/>
    </row>
    <row r="78" spans="1:22" s="10" customFormat="1" hidden="1" x14ac:dyDescent="0.35">
      <c r="A78" s="9" t="s">
        <v>8</v>
      </c>
      <c r="B78" s="37"/>
      <c r="C78" s="38"/>
      <c r="D78" s="38"/>
      <c r="E78" s="39"/>
      <c r="F78" s="37"/>
      <c r="G78" s="37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33"/>
    </row>
    <row r="79" spans="1:22" s="10" customFormat="1" hidden="1" x14ac:dyDescent="0.35">
      <c r="A79" s="15" t="s">
        <v>129</v>
      </c>
      <c r="B79" s="37"/>
      <c r="C79" s="38"/>
      <c r="D79" s="38"/>
      <c r="E79" s="39"/>
      <c r="F79" s="37"/>
      <c r="G79" s="37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33"/>
    </row>
    <row r="80" spans="1:22" s="10" customFormat="1" ht="15.5" hidden="1" x14ac:dyDescent="0.35">
      <c r="A80" s="98" t="s">
        <v>125</v>
      </c>
      <c r="B80" s="16" t="s">
        <v>56</v>
      </c>
      <c r="C80" s="99" t="s">
        <v>126</v>
      </c>
      <c r="D80" s="30" t="s">
        <v>127</v>
      </c>
      <c r="E80" s="32" t="s">
        <v>128</v>
      </c>
      <c r="F80" s="28">
        <v>17.800999999999998</v>
      </c>
      <c r="G80" s="100" t="s">
        <v>29</v>
      </c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>
        <v>17189</v>
      </c>
      <c r="T80" s="51"/>
      <c r="U80" s="51"/>
      <c r="V80" s="33">
        <f>S80</f>
        <v>17189</v>
      </c>
    </row>
    <row r="81" spans="1:23" s="10" customFormat="1" hidden="1" x14ac:dyDescent="0.35">
      <c r="A81" s="40"/>
      <c r="B81" s="16"/>
      <c r="C81" s="30"/>
      <c r="D81" s="30"/>
      <c r="E81" s="32"/>
      <c r="F81" s="28"/>
      <c r="G81" s="75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33"/>
    </row>
    <row r="82" spans="1:23" s="10" customFormat="1" hidden="1" x14ac:dyDescent="0.35">
      <c r="A82" s="40"/>
      <c r="B82" s="16"/>
      <c r="C82" s="15"/>
      <c r="D82" s="57"/>
      <c r="E82" s="62"/>
      <c r="F82" s="15"/>
      <c r="G82" s="15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33"/>
    </row>
    <row r="83" spans="1:23" s="10" customFormat="1" hidden="1" x14ac:dyDescent="0.35">
      <c r="A83" s="40"/>
      <c r="B83" s="16"/>
      <c r="C83" s="30"/>
      <c r="D83" s="30"/>
      <c r="E83" s="32"/>
      <c r="F83" s="28"/>
      <c r="G83" s="28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33"/>
      <c r="W83" s="41"/>
    </row>
    <row r="84" spans="1:23" s="10" customFormat="1" hidden="1" x14ac:dyDescent="0.35">
      <c r="A84" s="40"/>
      <c r="B84" s="16"/>
      <c r="C84" s="30"/>
      <c r="D84" s="30"/>
      <c r="E84" s="32"/>
      <c r="F84" s="28"/>
      <c r="G84" s="75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33"/>
      <c r="W84" s="41"/>
    </row>
    <row r="85" spans="1:23" s="10" customFormat="1" hidden="1" x14ac:dyDescent="0.35">
      <c r="A85" s="40"/>
      <c r="B85" s="16"/>
      <c r="C85" s="63"/>
      <c r="D85" s="64"/>
      <c r="E85" s="63"/>
      <c r="F85" s="28"/>
      <c r="G85" s="75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33"/>
      <c r="W85" s="41"/>
    </row>
    <row r="86" spans="1:23" s="10" customFormat="1" hidden="1" x14ac:dyDescent="0.35">
      <c r="A86" s="40"/>
      <c r="B86" s="16"/>
      <c r="C86" s="30"/>
      <c r="D86" s="30"/>
      <c r="E86" s="32"/>
      <c r="F86" s="28"/>
      <c r="G86" s="75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33"/>
      <c r="W86" s="41"/>
    </row>
    <row r="87" spans="1:23" s="10" customFormat="1" hidden="1" x14ac:dyDescent="0.35">
      <c r="A87" s="31"/>
      <c r="B87" s="16"/>
      <c r="C87" s="38"/>
      <c r="D87" s="38"/>
      <c r="E87" s="38"/>
      <c r="F87" s="37"/>
      <c r="G87" s="37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33"/>
    </row>
    <row r="88" spans="1:23" s="10" customFormat="1" hidden="1" x14ac:dyDescent="0.35">
      <c r="A88" s="21"/>
      <c r="B88" s="14"/>
      <c r="C88" s="12"/>
      <c r="D88" s="14"/>
      <c r="E88" s="12"/>
      <c r="F88" s="14"/>
      <c r="G88" s="14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33"/>
    </row>
    <row r="89" spans="1:23" s="10" customFormat="1" hidden="1" x14ac:dyDescent="0.35">
      <c r="A89" s="17"/>
      <c r="B89" s="17"/>
      <c r="C89" s="17"/>
      <c r="D89" s="14"/>
      <c r="E89" s="14"/>
      <c r="F89" s="14"/>
      <c r="G89" s="14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5">
        <f t="shared" ref="V89" si="3">SUM(H89:H89)</f>
        <v>0</v>
      </c>
    </row>
    <row r="90" spans="1:23" s="10" customFormat="1" x14ac:dyDescent="0.35">
      <c r="A90" s="18" t="s">
        <v>0</v>
      </c>
      <c r="B90" s="18"/>
      <c r="C90" s="22"/>
      <c r="D90" s="22"/>
      <c r="E90" s="22"/>
      <c r="F90" s="22"/>
      <c r="G90" s="22"/>
      <c r="H90" s="50">
        <f>SUM(H6:H89)</f>
        <v>8566</v>
      </c>
      <c r="I90" s="50">
        <f>SUM(I51:I89)</f>
        <v>446202.11</v>
      </c>
      <c r="J90" s="50">
        <f>SUM(J7:J26)</f>
        <v>1026879</v>
      </c>
      <c r="K90" s="50">
        <f>SUM(K57:K63)</f>
        <v>427896</v>
      </c>
      <c r="L90" s="50">
        <f>SUM(L34:L75)</f>
        <v>363225.66</v>
      </c>
      <c r="M90" s="50">
        <f>SUM(M34:M48)</f>
        <v>95000</v>
      </c>
      <c r="N90" s="50">
        <f>SUM(N63:N66)</f>
        <v>25698.04</v>
      </c>
      <c r="O90" s="50">
        <f>SUM(O6:O89)</f>
        <v>595641</v>
      </c>
      <c r="P90" s="50">
        <f>SUM(P67:P75)</f>
        <v>78392.989960847306</v>
      </c>
      <c r="Q90" s="50">
        <f>SUM(Q7:Q89)</f>
        <v>577936</v>
      </c>
      <c r="R90" s="50">
        <f>SUM(R58:R76)</f>
        <v>29624.19</v>
      </c>
      <c r="S90" s="50">
        <f>SUM(S78:S84)</f>
        <v>17189</v>
      </c>
      <c r="T90" s="50">
        <f>SUM(T68:T71)</f>
        <v>233980.67</v>
      </c>
      <c r="U90" s="50">
        <f>SUM(U58:U77)</f>
        <v>50432.057399500409</v>
      </c>
      <c r="V90" s="33"/>
    </row>
    <row r="91" spans="1:23" s="10" customFormat="1" x14ac:dyDescent="0.35">
      <c r="A91" s="23"/>
      <c r="B91" s="23"/>
      <c r="C91" s="24"/>
      <c r="D91" s="24"/>
      <c r="E91" s="24"/>
      <c r="F91" s="24"/>
      <c r="G91" s="24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6"/>
    </row>
    <row r="92" spans="1:23" s="10" customFormat="1" x14ac:dyDescent="0.35">
      <c r="A92" s="20" t="s">
        <v>9</v>
      </c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46"/>
    </row>
    <row r="93" spans="1:23" s="10" customFormat="1" hidden="1" x14ac:dyDescent="0.35">
      <c r="A93" s="20" t="s">
        <v>41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46"/>
    </row>
    <row r="94" spans="1:23" s="10" customFormat="1" hidden="1" x14ac:dyDescent="0.35">
      <c r="A94" s="23" t="s">
        <v>36</v>
      </c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46"/>
    </row>
    <row r="95" spans="1:23" hidden="1" x14ac:dyDescent="0.35">
      <c r="A95" s="20" t="s">
        <v>51</v>
      </c>
    </row>
    <row r="96" spans="1:23" hidden="1" x14ac:dyDescent="0.35">
      <c r="A96" s="23" t="s">
        <v>52</v>
      </c>
    </row>
    <row r="97" spans="1:22" hidden="1" x14ac:dyDescent="0.35">
      <c r="A97" s="20" t="s">
        <v>61</v>
      </c>
    </row>
    <row r="98" spans="1:22" hidden="1" x14ac:dyDescent="0.35">
      <c r="A98" s="23" t="s">
        <v>62</v>
      </c>
    </row>
    <row r="99" spans="1:22" hidden="1" x14ac:dyDescent="0.35">
      <c r="A99" s="20" t="s">
        <v>69</v>
      </c>
    </row>
    <row r="100" spans="1:22" hidden="1" x14ac:dyDescent="0.35">
      <c r="A100" s="23" t="s">
        <v>68</v>
      </c>
    </row>
    <row r="101" spans="1:22" hidden="1" x14ac:dyDescent="0.35">
      <c r="A101" s="20" t="s">
        <v>72</v>
      </c>
    </row>
    <row r="102" spans="1:22" hidden="1" x14ac:dyDescent="0.35">
      <c r="A102" s="23" t="s">
        <v>71</v>
      </c>
    </row>
    <row r="103" spans="1:22" hidden="1" x14ac:dyDescent="0.35">
      <c r="A103" s="20" t="s">
        <v>79</v>
      </c>
    </row>
    <row r="104" spans="1:22" hidden="1" x14ac:dyDescent="0.35">
      <c r="A104" s="23" t="s">
        <v>78</v>
      </c>
    </row>
    <row r="105" spans="1:22" hidden="1" x14ac:dyDescent="0.35">
      <c r="A105" s="20" t="s">
        <v>82</v>
      </c>
    </row>
    <row r="106" spans="1:22" hidden="1" x14ac:dyDescent="0.35">
      <c r="A106" s="23" t="s">
        <v>36</v>
      </c>
    </row>
    <row r="107" spans="1:22" hidden="1" x14ac:dyDescent="0.35">
      <c r="A107" s="20" t="s">
        <v>85</v>
      </c>
    </row>
    <row r="108" spans="1:22" hidden="1" x14ac:dyDescent="0.35">
      <c r="A108" s="23" t="s">
        <v>84</v>
      </c>
    </row>
    <row r="109" spans="1:22" hidden="1" x14ac:dyDescent="0.35">
      <c r="A109" s="20" t="s">
        <v>94</v>
      </c>
    </row>
    <row r="110" spans="1:22" hidden="1" x14ac:dyDescent="0.35">
      <c r="A110" s="23" t="s">
        <v>87</v>
      </c>
    </row>
    <row r="111" spans="1:22" hidden="1" x14ac:dyDescent="0.35"/>
    <row r="112" spans="1:22" s="93" customFormat="1" hidden="1" x14ac:dyDescent="0.35">
      <c r="A112" s="87" t="s">
        <v>96</v>
      </c>
      <c r="B112" s="88"/>
      <c r="C112" s="89"/>
      <c r="D112" s="90"/>
      <c r="E112" s="90"/>
      <c r="F112" s="90"/>
      <c r="G112" s="91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2"/>
    </row>
    <row r="114" spans="1:1" hidden="1" x14ac:dyDescent="0.35">
      <c r="A114" s="20" t="s">
        <v>99</v>
      </c>
    </row>
    <row r="115" spans="1:1" hidden="1" x14ac:dyDescent="0.35">
      <c r="A115" s="23" t="s">
        <v>98</v>
      </c>
    </row>
    <row r="116" spans="1:1" hidden="1" x14ac:dyDescent="0.35">
      <c r="A116" s="20" t="s">
        <v>106</v>
      </c>
    </row>
    <row r="117" spans="1:1" hidden="1" x14ac:dyDescent="0.35">
      <c r="A117" s="23" t="s">
        <v>105</v>
      </c>
    </row>
    <row r="118" spans="1:1" hidden="1" x14ac:dyDescent="0.35">
      <c r="A118" s="20" t="s">
        <v>124</v>
      </c>
    </row>
    <row r="119" spans="1:1" hidden="1" x14ac:dyDescent="0.35">
      <c r="A119" s="23" t="s">
        <v>123</v>
      </c>
    </row>
    <row r="120" spans="1:1" hidden="1" x14ac:dyDescent="0.35">
      <c r="A120" s="20" t="s">
        <v>132</v>
      </c>
    </row>
    <row r="121" spans="1:1" hidden="1" x14ac:dyDescent="0.35">
      <c r="A121" s="23" t="s">
        <v>87</v>
      </c>
    </row>
    <row r="122" spans="1:1" x14ac:dyDescent="0.35">
      <c r="A122" s="20" t="s">
        <v>135</v>
      </c>
    </row>
    <row r="123" spans="1:1" x14ac:dyDescent="0.35">
      <c r="A123" s="23" t="s">
        <v>134</v>
      </c>
    </row>
    <row r="130" spans="1:1" x14ac:dyDescent="0.35">
      <c r="A130" s="10" t="s">
        <v>30</v>
      </c>
    </row>
    <row r="131" spans="1:1" x14ac:dyDescent="0.35">
      <c r="A131" s="10" t="s">
        <v>33</v>
      </c>
    </row>
    <row r="132" spans="1:1" x14ac:dyDescent="0.35">
      <c r="A132" s="10" t="s">
        <v>31</v>
      </c>
    </row>
    <row r="133" spans="1:1" x14ac:dyDescent="0.35">
      <c r="A133" s="10" t="s">
        <v>32</v>
      </c>
    </row>
  </sheetData>
  <mergeCells count="1">
    <mergeCell ref="B1:H1"/>
  </mergeCells>
  <phoneticPr fontId="0" type="noConversion"/>
  <hyperlinks>
    <hyperlink ref="A112" r:id="rId1" display="mailto:Lisa.J.Caissie@mass.gov" xr:uid="{99F194C6-395C-424C-B2BF-8359F8EC8AC7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2019-01-09T16:12:46Z</cp:lastPrinted>
  <dcterms:created xsi:type="dcterms:W3CDTF">2000-04-13T13:33:42Z</dcterms:created>
  <dcterms:modified xsi:type="dcterms:W3CDTF">2025-01-17T14:39:22Z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