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4CBDC5F0-FA17-4941-B69F-4F4CE7D2A60C}" xr6:coauthVersionLast="47" xr6:coauthVersionMax="47" xr10:uidLastSave="{00000000-0000-0000-0000-000000000000}"/>
  <bookViews>
    <workbookView xWindow="300" yWindow="0" windowWidth="28500" windowHeight="15600" xr2:uid="{00000000-000D-0000-FFFF-FFFF00000000}"/>
  </bookViews>
  <sheets>
    <sheet name="BROCKTON" sheetId="2" r:id="rId1"/>
  </sheets>
  <definedNames>
    <definedName name="_xlnm.Print_Area" localSheetId="0">BROCKTON!$A$1:$H$87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17" i="2" l="1"/>
  <c r="R16" i="2"/>
  <c r="R13" i="2"/>
  <c r="R12" i="2"/>
  <c r="Q16" i="2"/>
  <c r="Q12" i="2"/>
  <c r="Q85" i="2"/>
  <c r="P68" i="2"/>
  <c r="R68" i="2" s="1"/>
  <c r="R69" i="2"/>
  <c r="O14" i="2"/>
  <c r="O85" i="2" s="1"/>
  <c r="R65" i="2"/>
  <c r="N85" i="2"/>
  <c r="M85" i="2"/>
  <c r="R36" i="2"/>
  <c r="R37" i="2"/>
  <c r="L85" i="2"/>
  <c r="R60" i="2"/>
  <c r="R62" i="2"/>
  <c r="K59" i="2"/>
  <c r="R59" i="2" s="1"/>
  <c r="K61" i="2"/>
  <c r="R61" i="2" s="1"/>
  <c r="R9" i="2"/>
  <c r="R11" i="2"/>
  <c r="J10" i="2"/>
  <c r="R10" i="2" s="1"/>
  <c r="J8" i="2"/>
  <c r="R52" i="2"/>
  <c r="I51" i="2"/>
  <c r="R51" i="2" s="1"/>
  <c r="R64" i="2"/>
  <c r="P85" i="2" l="1"/>
  <c r="R66" i="2"/>
  <c r="J85" i="2"/>
  <c r="K85" i="2"/>
  <c r="R8" i="2"/>
  <c r="I85" i="2"/>
  <c r="R84" i="2"/>
  <c r="H85" i="2"/>
</calcChain>
</file>

<file path=xl/sharedStrings.xml><?xml version="1.0" encoding="utf-8"?>
<sst xmlns="http://schemas.openxmlformats.org/spreadsheetml/2006/main" count="197" uniqueCount="108">
  <si>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</si>
  <si>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</si>
  <si>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</si>
  <si>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</si>
  <si>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</si>
  <si>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</si>
  <si>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</si>
  <si>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</si>
  <si>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</si>
  <si>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</si>
  <si>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</si>
  <si>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</si>
  <si>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BROCKTON WIB</t>
  </si>
  <si>
    <t>N/A</t>
  </si>
  <si>
    <t>DVOP</t>
  </si>
  <si>
    <t>LVER</t>
  </si>
  <si>
    <t>CT EOL 21CCBWIBVETSUI</t>
  </si>
  <si>
    <t>UI</t>
  </si>
  <si>
    <t>4400-3067</t>
  </si>
  <si>
    <t>K103</t>
  </si>
  <si>
    <t>7003-1631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</si>
  <si>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</si>
  <si>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</si>
  <si>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</si>
  <si>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</si>
  <si>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</si>
  <si>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</si>
  <si>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</si>
  <si>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</si>
  <si>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</si>
  <si>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AA-38535-22-55-A-25</t>
  </si>
  <si>
    <t>ES38736-22-55-A-25</t>
  </si>
  <si>
    <t>TA38685-22-55-A-25</t>
  </si>
  <si>
    <t>DV35786-21-55-5-25</t>
  </si>
  <si>
    <t>VENDOR CUSTOMER CODE</t>
  </si>
  <si>
    <t>UEI #</t>
  </si>
  <si>
    <t>Y6R9U9BN5ZR3</t>
  </si>
  <si>
    <t>VC0000415825</t>
  </si>
  <si>
    <t>WPP SNAP EXPANSION</t>
  </si>
  <si>
    <t>UI-35950-21-60-A-25</t>
  </si>
  <si>
    <t>TO ADD WPP SNAP EXPANSION FUNDS</t>
  </si>
  <si>
    <t>INITIAL AWARD FY24</t>
  </si>
  <si>
    <t>JULY 1, 2024-SEPT. 30, 2024</t>
  </si>
  <si>
    <t>F20243067</t>
  </si>
  <si>
    <t>CT EOL 25CCBWIBWP</t>
  </si>
  <si>
    <t>INITIAL AWARD FY25 JUNE 5, 2024</t>
  </si>
  <si>
    <t>234MA441Q7503 </t>
  </si>
  <si>
    <t>CT EOL 25CCBWIBNEGREA</t>
  </si>
  <si>
    <t>BUDGET #1 FY25</t>
  </si>
  <si>
    <t>JULY 1, 2024-JUNE 30, 2025</t>
  </si>
  <si>
    <t>FUIREA24</t>
  </si>
  <si>
    <t>7002-6624</t>
  </si>
  <si>
    <t>UIRE</t>
  </si>
  <si>
    <t>JULY 1, 2025-SEPT 30, 2025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</si>
  <si>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</si>
  <si>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BUDGET #1 FY25 JULY 23, 2024</t>
  </si>
  <si>
    <t>TO ADD RESEA FUNDS</t>
  </si>
  <si>
    <t>BUDGET #2 FY25</t>
  </si>
  <si>
    <t>CT EOL 25CCBWIBWIA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</si>
  <si>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</si>
  <si>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</si>
  <si>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</si>
  <si>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</si>
  <si>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</si>
  <si>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</si>
  <si>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#2 FY25 AUGUST 2, 2024</t>
  </si>
  <si>
    <t>TO ADD WIOA FUNDS</t>
  </si>
  <si>
    <t>WP 90%</t>
  </si>
  <si>
    <t>FES2025</t>
  </si>
  <si>
    <t>JULY 1, 2025-JUNE 30, 2026</t>
  </si>
  <si>
    <t>WP 10%</t>
  </si>
  <si>
    <t>BUDGET #3 FY25</t>
  </si>
  <si>
    <t>TO ADD WP FUNDS</t>
  </si>
  <si>
    <t>BUDGET #3 FY25 SEPTEMBER 3, 2024</t>
  </si>
  <si>
    <t>BUDGET #4 FY25</t>
  </si>
  <si>
    <t>TO ADD SOS FUNDS</t>
  </si>
  <si>
    <t>BUDGET #4 FY25 SEPT 18, 2024</t>
  </si>
  <si>
    <t>CT EOL 25CCBWIBSOSWTF</t>
  </si>
  <si>
    <t>STATE ONE STOP</t>
  </si>
  <si>
    <t>STOSCC2025</t>
  </si>
  <si>
    <t>BUDGET #5 FY25</t>
  </si>
  <si>
    <t>WTRUSTF25</t>
  </si>
  <si>
    <t>TO ADD WTF FUNDS</t>
  </si>
  <si>
    <t>BUDGET #5 FY25 SEPT 20, 2024</t>
  </si>
  <si>
    <t>WORKFORCE TRAINING FUND</t>
  </si>
  <si>
    <t>BUDGET #6 FY25</t>
  </si>
  <si>
    <t>BUDGET #6 FY25 OCT 24, 2024</t>
  </si>
  <si>
    <t>BUDGET #7 FY25</t>
  </si>
  <si>
    <t>TO ADD WIOA ADULT FUNDS</t>
  </si>
  <si>
    <t>BUDGET #7 FY25 NOVEMBER 4, 2024</t>
  </si>
  <si>
    <t>FWIAADT25B</t>
  </si>
  <si>
    <t>TO ADD SHELTER FUNDS</t>
  </si>
  <si>
    <t>BUDGET #8 FY25</t>
  </si>
  <si>
    <t>OCTOBER 1,2024-JUNE 30, 2025</t>
  </si>
  <si>
    <t>WKFO107425</t>
  </si>
  <si>
    <t>7002-1074</t>
  </si>
  <si>
    <t>EDCS</t>
  </si>
  <si>
    <t>JULY 1, 2025-DECEMBER 31, 2025</t>
  </si>
  <si>
    <t>BUDGET #8 FY25 NOVEMBER 20, 2024</t>
  </si>
  <si>
    <t>PART 1:  MCC CAPACITY-EA SHELTER SUPPLEMENTAL FUNDING</t>
  </si>
  <si>
    <t>Friendly Reminder:  You must submit a budget and budget narrative for these funds.  Please submit by COB, December 9th, 2024 to Lisa Caissie at Lisa.J.Caissie@mass.gov.  Thank you.</t>
  </si>
  <si>
    <t>BUDGET #9 FY25</t>
  </si>
  <si>
    <t>TO ADD FY25 DISLOCATED WORKER</t>
  </si>
  <si>
    <t>BUDGET #9 FY25 NOVEMBER 20, 2024</t>
  </si>
  <si>
    <t>DISLOCATED WORKER</t>
  </si>
  <si>
    <t>FWIADWK25A</t>
  </si>
  <si>
    <t>7003-1778</t>
  </si>
  <si>
    <t>FWIADWK25B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</si>
</sst>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Book Antiqua"/>
      <family val="1"/>
    </font>
    <font>
      <sz val="12"/>
      <name val="Times New Roman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b/>
      <sz val="12"/>
      <color rgb="FF000000"/>
      <name val="Book Antiqua"/>
      <family val="1"/>
    </font>
    <font>
      <u/>
      <sz val="10"/>
      <color theme="10"/>
      <name val="Arial"/>
      <family val="2"/>
    </font>
    <font>
      <u/>
      <sz val="10"/>
      <color rgb="FFFF0000"/>
      <name val="Arial"/>
      <family val="2"/>
    </font>
    <font>
      <sz val="9"/>
      <color rgb="FFFF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37" fontId="12" fillId="0" borderId="0"/>
    <xf numFmtId="0" fontId="22" fillId="0" borderId="0" applyNumberFormat="0" applyFill="0" applyBorder="0" applyAlignment="0" applyProtection="0"/>
  </cellStyleXfs>
  <cellXfs count="9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/>
    <xf numFmtId="0" fontId="7" fillId="0" borderId="1" xfId="0" applyFont="1" applyBorder="1" applyAlignment="1">
      <alignment wrapText="1"/>
    </xf>
    <xf numFmtId="43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49" fontId="8" fillId="0" borderId="1" xfId="0" applyNumberFormat="1" applyFont="1" applyBorder="1" applyAlignment="1">
      <alignment horizontal="center" wrapText="1"/>
    </xf>
    <xf numFmtId="44" fontId="8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3" xfId="0" applyFont="1" applyBorder="1" applyAlignment="1">
      <alignment horizontal="left"/>
    </xf>
    <xf numFmtId="0" fontId="8" fillId="0" borderId="3" xfId="0" quotePrefix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49" fontId="8" fillId="0" borderId="3" xfId="0" applyNumberFormat="1" applyFont="1" applyBorder="1" applyAlignment="1">
      <alignment horizontal="center" wrapText="1"/>
    </xf>
    <xf numFmtId="0" fontId="8" fillId="0" borderId="2" xfId="0" applyFont="1" applyBorder="1" applyAlignment="1">
      <alignment wrapText="1"/>
    </xf>
    <xf numFmtId="7" fontId="7" fillId="0" borderId="0" xfId="0" applyNumberFormat="1" applyFont="1"/>
    <xf numFmtId="0" fontId="11" fillId="0" borderId="1" xfId="0" applyFont="1" applyBorder="1" applyAlignment="1">
      <alignment horizontal="left"/>
    </xf>
    <xf numFmtId="0" fontId="8" fillId="0" borderId="2" xfId="0" quotePrefix="1" applyFont="1" applyBorder="1" applyAlignment="1">
      <alignment horizontal="center"/>
    </xf>
    <xf numFmtId="44" fontId="3" fillId="0" borderId="0" xfId="1" applyFont="1"/>
    <xf numFmtId="44" fontId="8" fillId="0" borderId="4" xfId="1" applyFont="1" applyBorder="1" applyAlignment="1">
      <alignment horizontal="center" vertical="center"/>
    </xf>
    <xf numFmtId="44" fontId="7" fillId="0" borderId="0" xfId="1" applyFont="1"/>
    <xf numFmtId="0" fontId="13" fillId="0" borderId="1" xfId="0" applyFont="1" applyBorder="1" applyAlignment="1">
      <alignment horizontal="center" vertical="center"/>
    </xf>
    <xf numFmtId="44" fontId="8" fillId="0" borderId="1" xfId="1" applyFont="1" applyFill="1" applyBorder="1" applyAlignment="1">
      <alignment horizontal="center" vertical="center" wrapText="1"/>
    </xf>
    <xf numFmtId="44" fontId="7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/>
    </xf>
    <xf numFmtId="44" fontId="8" fillId="0" borderId="1" xfId="1" applyFont="1" applyFill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13" fillId="0" borderId="1" xfId="0" quotePrefix="1" applyFont="1" applyBorder="1" applyAlignment="1">
      <alignment horizontal="center"/>
    </xf>
    <xf numFmtId="44" fontId="7" fillId="0" borderId="0" xfId="0" applyNumberFormat="1" applyFont="1"/>
    <xf numFmtId="44" fontId="8" fillId="0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44" fontId="15" fillId="0" borderId="0" xfId="1" applyFont="1" applyFill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44" fontId="8" fillId="0" borderId="0" xfId="0" applyNumberFormat="1" applyFont="1"/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44" fontId="8" fillId="0" borderId="4" xfId="1" applyFont="1" applyFill="1" applyBorder="1" applyAlignment="1">
      <alignment horizontal="center" vertical="center" wrapText="1"/>
    </xf>
    <xf numFmtId="44" fontId="8" fillId="0" borderId="5" xfId="1" applyFont="1" applyFill="1" applyBorder="1" applyAlignment="1">
      <alignment horizontal="center" vertical="center" wrapText="1"/>
    </xf>
    <xf numFmtId="0" fontId="13" fillId="0" borderId="3" xfId="0" quotePrefix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37" fontId="8" fillId="0" borderId="1" xfId="2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4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wrapText="1"/>
    </xf>
    <xf numFmtId="0" fontId="8" fillId="0" borderId="1" xfId="0" applyFont="1" applyBorder="1" applyAlignment="1" applyProtection="1">
      <alignment horizontal="center"/>
      <protection locked="0"/>
    </xf>
    <xf numFmtId="0" fontId="20" fillId="0" borderId="7" xfId="0" applyFont="1" applyBorder="1" applyAlignment="1">
      <alignment horizontal="center" wrapText="1"/>
    </xf>
    <xf numFmtId="0" fontId="14" fillId="0" borderId="3" xfId="0" applyFont="1" applyBorder="1"/>
    <xf numFmtId="0" fontId="8" fillId="0" borderId="3" xfId="0" applyFont="1" applyBorder="1" applyAlignment="1" applyProtection="1">
      <alignment horizontal="center"/>
      <protection locked="0"/>
    </xf>
    <xf numFmtId="0" fontId="9" fillId="0" borderId="3" xfId="0" applyFont="1" applyBorder="1" applyAlignment="1">
      <alignment horizontal="center"/>
    </xf>
    <xf numFmtId="0" fontId="21" fillId="0" borderId="1" xfId="0" applyFont="1" applyBorder="1" applyAlignment="1">
      <alignment vertical="center"/>
    </xf>
    <xf numFmtId="0" fontId="23" fillId="2" borderId="0" xfId="3" applyFont="1" applyFill="1" applyAlignment="1">
      <alignment vertical="center"/>
    </xf>
    <xf numFmtId="0" fontId="24" fillId="2" borderId="0" xfId="0" applyFont="1" applyFill="1"/>
    <xf numFmtId="0" fontId="2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44" fontId="3" fillId="2" borderId="0" xfId="1" applyFont="1" applyFill="1"/>
    <xf numFmtId="0" fontId="3" fillId="2" borderId="0" xfId="0" applyFont="1" applyFill="1"/>
    <xf numFmtId="0" fontId="5" fillId="0" borderId="0" xfId="0" applyFont="1" applyAlignment="1">
      <alignment horizontal="center"/>
    </xf>
    <xf numFmtId="0" fontId="4" fillId="0" borderId="0" xfId="0" applyFont="1"/>
  </cellXfs>
  <cellStyles count="4">
    <cellStyle name="Currency" xfId="1" builtinId="4"/>
    <cellStyle name="Hyperlink" xfId="3" builtinId="8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sa.J.Caissie@mass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7"/>
  <sheetViews>
    <sheetView tabSelected="1" topLeftCell="A5" zoomScale="110" zoomScaleNormal="110" workbookViewId="0">
      <selection activeCell="P5" sqref="P5"/>
    </sheetView>
  </sheetViews>
  <sheetFormatPr defaultColWidth="9.140625" defaultRowHeight="16.5" x14ac:dyDescent="0.3"/>
  <cols>
    <col min="1" max="1" width="41.5703125" style="3" customWidth="1"/>
    <col min="2" max="2" width="30.140625" style="3" customWidth="1"/>
    <col min="3" max="3" width="18.28515625" style="2" customWidth="1"/>
    <col min="4" max="4" width="13.140625" style="2" customWidth="1"/>
    <col min="5" max="5" width="11.42578125" style="2" customWidth="1"/>
    <col min="6" max="6" width="10.85546875" style="2" customWidth="1"/>
    <col min="7" max="7" width="29.28515625" style="27" customWidth="1"/>
    <col min="8" max="8" width="15.42578125" style="2" hidden="1" customWidth="1"/>
    <col min="9" max="9" width="12.85546875" style="2" hidden="1" customWidth="1"/>
    <col min="10" max="16" width="13.85546875" style="2" hidden="1" customWidth="1"/>
    <col min="17" max="17" width="15.5703125" style="2" customWidth="1"/>
    <col min="18" max="18" width="12.140625" style="44" hidden="1" customWidth="1"/>
    <col min="19" max="19" width="14" style="3" bestFit="1" customWidth="1"/>
    <col min="20" max="16384" width="9.140625" style="3"/>
  </cols>
  <sheetData>
    <row r="1" spans="1:18" ht="20.25" x14ac:dyDescent="0.3">
      <c r="A1" s="3" t="s">
        <v>11</v>
      </c>
      <c r="B1" s="96" t="s">
        <v>10</v>
      </c>
      <c r="C1" s="97"/>
      <c r="D1" s="97"/>
      <c r="E1" s="97"/>
      <c r="F1" s="97"/>
      <c r="G1" s="97"/>
      <c r="H1" s="97"/>
      <c r="I1" s="66"/>
      <c r="J1" s="66"/>
      <c r="K1" s="66"/>
      <c r="L1" s="66"/>
      <c r="M1" s="66"/>
      <c r="N1" s="66"/>
      <c r="O1" s="66"/>
      <c r="P1" s="66"/>
      <c r="Q1" s="66"/>
    </row>
    <row r="2" spans="1:18" ht="20.25" x14ac:dyDescent="0.3">
      <c r="B2" s="6"/>
      <c r="C2" s="6"/>
      <c r="D2" s="6"/>
      <c r="E2" s="7"/>
      <c r="F2" s="7"/>
    </row>
    <row r="3" spans="1:18" ht="20.25" x14ac:dyDescent="0.3">
      <c r="A3" s="4" t="s">
        <v>12</v>
      </c>
      <c r="B3" s="6" t="s">
        <v>7</v>
      </c>
      <c r="C3" s="1"/>
    </row>
    <row r="4" spans="1:18" ht="21" thickBot="1" x14ac:dyDescent="0.35">
      <c r="A4" s="4"/>
      <c r="B4" s="5"/>
      <c r="C4" s="1"/>
    </row>
    <row r="5" spans="1:18" s="10" customFormat="1" ht="38.450000000000003" customHeight="1" thickBot="1" x14ac:dyDescent="0.35">
      <c r="A5" s="8"/>
      <c r="B5" s="9" t="s">
        <v>2</v>
      </c>
      <c r="C5" s="9" t="s">
        <v>3</v>
      </c>
      <c r="D5" s="9" t="s">
        <v>4</v>
      </c>
      <c r="E5" s="9" t="s">
        <v>5</v>
      </c>
      <c r="F5" s="9" t="s">
        <v>1</v>
      </c>
      <c r="G5" s="9" t="s">
        <v>29</v>
      </c>
      <c r="H5" s="9" t="s">
        <v>41</v>
      </c>
      <c r="I5" s="69" t="s">
        <v>48</v>
      </c>
      <c r="J5" s="69" t="s">
        <v>57</v>
      </c>
      <c r="K5" s="69" t="s">
        <v>71</v>
      </c>
      <c r="L5" s="69" t="s">
        <v>74</v>
      </c>
      <c r="M5" s="69" t="s">
        <v>80</v>
      </c>
      <c r="N5" s="69" t="s">
        <v>85</v>
      </c>
      <c r="O5" s="69" t="s">
        <v>87</v>
      </c>
      <c r="P5" s="69" t="s">
        <v>92</v>
      </c>
      <c r="Q5" s="69" t="s">
        <v>101</v>
      </c>
      <c r="R5" s="33" t="s">
        <v>6</v>
      </c>
    </row>
    <row r="6" spans="1:18" s="10" customFormat="1" x14ac:dyDescent="0.3">
      <c r="A6" s="9" t="s">
        <v>8</v>
      </c>
      <c r="B6" s="9"/>
      <c r="C6" s="9"/>
      <c r="D6" s="9"/>
      <c r="E6" s="9"/>
      <c r="F6" s="9"/>
      <c r="G6" s="9"/>
      <c r="H6" s="48"/>
      <c r="I6" s="68"/>
      <c r="J6" s="68"/>
      <c r="K6" s="68"/>
      <c r="L6" s="68"/>
      <c r="M6" s="68"/>
      <c r="N6" s="68"/>
      <c r="O6" s="68"/>
      <c r="P6" s="68"/>
      <c r="Q6" s="68"/>
      <c r="R6" s="45"/>
    </row>
    <row r="7" spans="1:18" s="10" customFormat="1" x14ac:dyDescent="0.3">
      <c r="A7" s="15" t="s">
        <v>58</v>
      </c>
      <c r="B7" s="9"/>
      <c r="C7" s="9"/>
      <c r="D7" s="9"/>
      <c r="E7" s="9"/>
      <c r="F7" s="9"/>
      <c r="G7" s="9"/>
      <c r="H7" s="48"/>
      <c r="I7" s="48"/>
      <c r="J7" s="48"/>
      <c r="K7" s="48"/>
      <c r="L7" s="48"/>
      <c r="M7" s="48"/>
      <c r="N7" s="48"/>
      <c r="O7" s="48"/>
      <c r="P7" s="48"/>
      <c r="Q7" s="48"/>
      <c r="R7" s="33"/>
    </row>
    <row r="8" spans="1:18" s="10" customFormat="1" hidden="1" x14ac:dyDescent="0.3">
      <c r="A8" s="73" t="s">
        <v>59</v>
      </c>
      <c r="B8" s="16" t="s">
        <v>60</v>
      </c>
      <c r="C8" s="57" t="s">
        <v>61</v>
      </c>
      <c r="D8" s="15" t="s">
        <v>20</v>
      </c>
      <c r="E8" s="15">
        <v>6501</v>
      </c>
      <c r="F8" s="16">
        <v>17.259</v>
      </c>
      <c r="G8" s="78" t="s">
        <v>30</v>
      </c>
      <c r="H8" s="48"/>
      <c r="I8" s="48"/>
      <c r="J8" s="48">
        <f>881127-1</f>
        <v>881126</v>
      </c>
      <c r="K8" s="48"/>
      <c r="L8" s="48"/>
      <c r="M8" s="48"/>
      <c r="N8" s="48"/>
      <c r="O8" s="48"/>
      <c r="P8" s="48"/>
      <c r="Q8" s="48"/>
      <c r="R8" s="33">
        <f>SUM(J8)</f>
        <v>881126</v>
      </c>
    </row>
    <row r="9" spans="1:18" s="10" customFormat="1" hidden="1" x14ac:dyDescent="0.3">
      <c r="A9" s="73" t="s">
        <v>59</v>
      </c>
      <c r="B9" s="16" t="s">
        <v>62</v>
      </c>
      <c r="C9" s="57" t="s">
        <v>61</v>
      </c>
      <c r="D9" s="15" t="s">
        <v>20</v>
      </c>
      <c r="E9" s="15">
        <v>6501</v>
      </c>
      <c r="F9" s="16">
        <v>17.259</v>
      </c>
      <c r="G9" s="78" t="s">
        <v>30</v>
      </c>
      <c r="H9" s="48"/>
      <c r="I9" s="48"/>
      <c r="J9" s="48">
        <v>1</v>
      </c>
      <c r="K9" s="48"/>
      <c r="L9" s="48"/>
      <c r="M9" s="48"/>
      <c r="N9" s="48"/>
      <c r="O9" s="48"/>
      <c r="P9" s="48"/>
      <c r="Q9" s="48"/>
      <c r="R9" s="33">
        <f t="shared" ref="R9:R11" si="0">SUM(J9)</f>
        <v>1</v>
      </c>
    </row>
    <row r="10" spans="1:18" s="10" customFormat="1" hidden="1" x14ac:dyDescent="0.3">
      <c r="A10" s="18" t="s">
        <v>63</v>
      </c>
      <c r="B10" s="16" t="s">
        <v>60</v>
      </c>
      <c r="C10" s="57" t="s">
        <v>64</v>
      </c>
      <c r="D10" s="15" t="s">
        <v>23</v>
      </c>
      <c r="E10" s="15">
        <v>6502</v>
      </c>
      <c r="F10" s="15">
        <v>17.257999999999999</v>
      </c>
      <c r="G10" s="78" t="s">
        <v>30</v>
      </c>
      <c r="H10" s="48"/>
      <c r="I10" s="48"/>
      <c r="J10" s="48">
        <f>145752-1</f>
        <v>145751</v>
      </c>
      <c r="K10" s="48"/>
      <c r="L10" s="48"/>
      <c r="M10" s="48"/>
      <c r="N10" s="48"/>
      <c r="O10" s="48"/>
      <c r="P10" s="48"/>
      <c r="Q10" s="48"/>
      <c r="R10" s="33">
        <f t="shared" si="0"/>
        <v>145751</v>
      </c>
    </row>
    <row r="11" spans="1:18" s="10" customFormat="1" hidden="1" x14ac:dyDescent="0.3">
      <c r="A11" s="18" t="s">
        <v>63</v>
      </c>
      <c r="B11" s="16" t="s">
        <v>62</v>
      </c>
      <c r="C11" s="57" t="s">
        <v>64</v>
      </c>
      <c r="D11" s="15" t="s">
        <v>23</v>
      </c>
      <c r="E11" s="15">
        <v>6502</v>
      </c>
      <c r="F11" s="15">
        <v>17.257999999999999</v>
      </c>
      <c r="G11" s="78" t="s">
        <v>30</v>
      </c>
      <c r="H11" s="48"/>
      <c r="I11" s="48"/>
      <c r="J11" s="48">
        <v>1</v>
      </c>
      <c r="K11" s="48"/>
      <c r="L11" s="48"/>
      <c r="M11" s="48"/>
      <c r="N11" s="48"/>
      <c r="O11" s="48"/>
      <c r="P11" s="48"/>
      <c r="Q11" s="48"/>
      <c r="R11" s="33">
        <f t="shared" si="0"/>
        <v>1</v>
      </c>
    </row>
    <row r="12" spans="1:18" s="10" customFormat="1" x14ac:dyDescent="0.3">
      <c r="A12" s="31" t="s">
        <v>104</v>
      </c>
      <c r="B12" s="16" t="s">
        <v>60</v>
      </c>
      <c r="C12" s="15" t="s">
        <v>105</v>
      </c>
      <c r="D12" s="15" t="s">
        <v>106</v>
      </c>
      <c r="E12" s="15">
        <v>6503</v>
      </c>
      <c r="F12" s="15">
        <v>17.277999999999999</v>
      </c>
      <c r="G12" s="84" t="s">
        <v>30</v>
      </c>
      <c r="H12" s="48"/>
      <c r="I12" s="48"/>
      <c r="J12" s="48"/>
      <c r="K12" s="48"/>
      <c r="L12" s="48"/>
      <c r="M12" s="48"/>
      <c r="N12" s="48"/>
      <c r="O12" s="48"/>
      <c r="P12" s="48"/>
      <c r="Q12" s="48">
        <f>124584-1</f>
        <v>124583</v>
      </c>
      <c r="R12" s="33">
        <f>Q12</f>
        <v>124583</v>
      </c>
    </row>
    <row r="13" spans="1:18" s="10" customFormat="1" x14ac:dyDescent="0.3">
      <c r="A13" s="31" t="s">
        <v>104</v>
      </c>
      <c r="B13" s="16" t="s">
        <v>62</v>
      </c>
      <c r="C13" s="15" t="s">
        <v>105</v>
      </c>
      <c r="D13" s="15" t="s">
        <v>106</v>
      </c>
      <c r="E13" s="15">
        <v>6503</v>
      </c>
      <c r="F13" s="15">
        <v>17.277999999999999</v>
      </c>
      <c r="G13" s="84" t="s">
        <v>30</v>
      </c>
      <c r="H13" s="48"/>
      <c r="I13" s="48"/>
      <c r="J13" s="48"/>
      <c r="K13" s="48"/>
      <c r="L13" s="48"/>
      <c r="M13" s="48"/>
      <c r="N13" s="48"/>
      <c r="O13" s="48"/>
      <c r="P13" s="48"/>
      <c r="Q13" s="48">
        <v>1</v>
      </c>
      <c r="R13" s="33">
        <f>Q13</f>
        <v>1</v>
      </c>
    </row>
    <row r="14" spans="1:18" s="10" customFormat="1" hidden="1" x14ac:dyDescent="0.3">
      <c r="A14" s="18" t="s">
        <v>63</v>
      </c>
      <c r="B14" s="16" t="s">
        <v>60</v>
      </c>
      <c r="C14" s="57" t="s">
        <v>90</v>
      </c>
      <c r="D14" s="15" t="s">
        <v>23</v>
      </c>
      <c r="E14" s="15">
        <v>6502</v>
      </c>
      <c r="F14" s="15">
        <v>17.257999999999999</v>
      </c>
      <c r="G14" s="84" t="s">
        <v>30</v>
      </c>
      <c r="H14" s="48"/>
      <c r="I14" s="48"/>
      <c r="J14" s="48"/>
      <c r="K14" s="48"/>
      <c r="L14" s="48"/>
      <c r="M14" s="48"/>
      <c r="N14" s="48"/>
      <c r="O14" s="48">
        <f>595641-1</f>
        <v>595640</v>
      </c>
      <c r="P14" s="48"/>
      <c r="Q14" s="48"/>
      <c r="R14" s="33"/>
    </row>
    <row r="15" spans="1:18" s="10" customFormat="1" hidden="1" x14ac:dyDescent="0.3">
      <c r="A15" s="18" t="s">
        <v>63</v>
      </c>
      <c r="B15" s="16" t="s">
        <v>62</v>
      </c>
      <c r="C15" s="57" t="s">
        <v>90</v>
      </c>
      <c r="D15" s="15" t="s">
        <v>23</v>
      </c>
      <c r="E15" s="15">
        <v>6502</v>
      </c>
      <c r="F15" s="15">
        <v>17.257999999999999</v>
      </c>
      <c r="G15" s="84" t="s">
        <v>30</v>
      </c>
      <c r="H15" s="48"/>
      <c r="I15" s="48"/>
      <c r="J15" s="48"/>
      <c r="K15" s="48"/>
      <c r="L15" s="48"/>
      <c r="M15" s="48"/>
      <c r="N15" s="48"/>
      <c r="O15" s="48">
        <v>1</v>
      </c>
      <c r="P15" s="48"/>
      <c r="Q15" s="48"/>
      <c r="R15" s="33"/>
    </row>
    <row r="16" spans="1:18" s="10" customFormat="1" x14ac:dyDescent="0.3">
      <c r="A16" s="31" t="s">
        <v>104</v>
      </c>
      <c r="B16" s="16" t="s">
        <v>60</v>
      </c>
      <c r="C16" s="15" t="s">
        <v>107</v>
      </c>
      <c r="D16" s="15" t="s">
        <v>106</v>
      </c>
      <c r="E16" s="15">
        <v>6503</v>
      </c>
      <c r="F16" s="15">
        <v>17.277999999999999</v>
      </c>
      <c r="G16" s="84" t="s">
        <v>30</v>
      </c>
      <c r="H16" s="48"/>
      <c r="I16" s="48"/>
      <c r="J16" s="48"/>
      <c r="K16" s="48"/>
      <c r="L16" s="48"/>
      <c r="M16" s="48"/>
      <c r="N16" s="48"/>
      <c r="O16" s="48"/>
      <c r="P16" s="48"/>
      <c r="Q16" s="48">
        <f>453352-1</f>
        <v>453351</v>
      </c>
      <c r="R16" s="33">
        <f>Q16</f>
        <v>453351</v>
      </c>
    </row>
    <row r="17" spans="1:19" s="10" customFormat="1" x14ac:dyDescent="0.3">
      <c r="A17" s="31" t="s">
        <v>104</v>
      </c>
      <c r="B17" s="16" t="s">
        <v>62</v>
      </c>
      <c r="C17" s="15" t="s">
        <v>107</v>
      </c>
      <c r="D17" s="15" t="s">
        <v>106</v>
      </c>
      <c r="E17" s="15">
        <v>6503</v>
      </c>
      <c r="F17" s="15">
        <v>17.277999999999999</v>
      </c>
      <c r="G17" s="84" t="s">
        <v>30</v>
      </c>
      <c r="H17" s="48"/>
      <c r="I17" s="48"/>
      <c r="J17" s="48"/>
      <c r="K17" s="48"/>
      <c r="L17" s="48"/>
      <c r="M17" s="48"/>
      <c r="N17" s="48"/>
      <c r="O17" s="48"/>
      <c r="P17" s="48"/>
      <c r="Q17" s="48">
        <v>1</v>
      </c>
      <c r="R17" s="33">
        <f>Q17</f>
        <v>1</v>
      </c>
    </row>
    <row r="18" spans="1:19" s="10" customFormat="1" hidden="1" x14ac:dyDescent="0.3">
      <c r="A18" s="31"/>
      <c r="B18" s="16"/>
      <c r="C18" s="47"/>
      <c r="D18" s="15"/>
      <c r="E18" s="16"/>
      <c r="F18" s="15"/>
      <c r="G18" s="7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33"/>
    </row>
    <row r="19" spans="1:19" s="10" customFormat="1" hidden="1" x14ac:dyDescent="0.3">
      <c r="A19" s="31"/>
      <c r="B19" s="16"/>
      <c r="C19" s="15"/>
      <c r="D19" s="56"/>
      <c r="E19" s="74"/>
      <c r="F19" s="15"/>
      <c r="G19" s="7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33"/>
    </row>
    <row r="20" spans="1:19" s="10" customFormat="1" hidden="1" x14ac:dyDescent="0.3">
      <c r="A20" s="31"/>
      <c r="B20" s="16"/>
      <c r="C20" s="15"/>
      <c r="D20" s="56"/>
      <c r="E20" s="74"/>
      <c r="F20" s="15"/>
      <c r="G20" s="7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33"/>
    </row>
    <row r="21" spans="1:19" s="10" customFormat="1" hidden="1" x14ac:dyDescent="0.3">
      <c r="A21" s="31"/>
      <c r="B21" s="16"/>
      <c r="C21" s="28"/>
      <c r="D21" s="15"/>
      <c r="E21" s="16"/>
      <c r="F21" s="15"/>
      <c r="G21" s="15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33"/>
      <c r="S21" s="54"/>
    </row>
    <row r="22" spans="1:19" s="10" customFormat="1" hidden="1" x14ac:dyDescent="0.3">
      <c r="A22" s="31"/>
      <c r="B22" s="16"/>
      <c r="C22" s="15"/>
      <c r="D22" s="56"/>
      <c r="E22" s="16"/>
      <c r="F22" s="16"/>
      <c r="G22" s="16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33"/>
    </row>
    <row r="23" spans="1:19" s="10" customFormat="1" hidden="1" x14ac:dyDescent="0.3">
      <c r="A23" s="31"/>
      <c r="B23" s="16"/>
      <c r="C23" s="47"/>
      <c r="D23" s="15"/>
      <c r="E23" s="16"/>
      <c r="F23" s="15"/>
      <c r="G23" s="15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33"/>
    </row>
    <row r="24" spans="1:19" s="10" customFormat="1" hidden="1" x14ac:dyDescent="0.3">
      <c r="A24" s="31"/>
      <c r="B24" s="16"/>
      <c r="C24" s="47"/>
      <c r="D24" s="15"/>
      <c r="E24" s="16"/>
      <c r="F24" s="15"/>
      <c r="G24" s="15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33"/>
    </row>
    <row r="25" spans="1:19" s="10" customFormat="1" hidden="1" x14ac:dyDescent="0.3">
      <c r="A25" s="31"/>
      <c r="B25" s="53"/>
      <c r="C25" s="28"/>
      <c r="D25" s="15"/>
      <c r="E25" s="16"/>
      <c r="F25" s="15"/>
      <c r="G25" s="15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33"/>
    </row>
    <row r="26" spans="1:19" s="10" customFormat="1" hidden="1" x14ac:dyDescent="0.3">
      <c r="A26" s="31"/>
      <c r="B26" s="16"/>
      <c r="C26" s="28"/>
      <c r="D26" s="15"/>
      <c r="E26" s="16"/>
      <c r="F26" s="15"/>
      <c r="G26" s="15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33"/>
    </row>
    <row r="27" spans="1:19" s="10" customFormat="1" hidden="1" x14ac:dyDescent="0.3">
      <c r="A27" s="31"/>
      <c r="B27" s="16"/>
      <c r="C27" s="28"/>
      <c r="D27" s="15"/>
      <c r="E27" s="16"/>
      <c r="F27" s="15"/>
      <c r="G27" s="15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33"/>
      <c r="S27" s="54"/>
    </row>
    <row r="28" spans="1:19" s="10" customFormat="1" hidden="1" x14ac:dyDescent="0.3">
      <c r="A28" s="31"/>
      <c r="B28" s="16"/>
      <c r="C28" s="28"/>
      <c r="D28" s="15"/>
      <c r="E28" s="57"/>
      <c r="F28" s="15"/>
      <c r="G28" s="15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33"/>
    </row>
    <row r="29" spans="1:19" s="10" customFormat="1" hidden="1" x14ac:dyDescent="0.3">
      <c r="A29" s="31"/>
      <c r="B29" s="16"/>
      <c r="C29" s="52"/>
      <c r="D29" s="15"/>
      <c r="E29" s="57"/>
      <c r="F29" s="15"/>
      <c r="G29" s="15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33"/>
    </row>
    <row r="30" spans="1:19" s="10" customFormat="1" hidden="1" x14ac:dyDescent="0.3">
      <c r="A30" s="40"/>
      <c r="B30" s="59"/>
      <c r="C30" s="60"/>
      <c r="D30" s="30"/>
      <c r="E30" s="61"/>
      <c r="F30" s="61"/>
      <c r="G30" s="61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33"/>
    </row>
    <row r="31" spans="1:19" s="10" customFormat="1" hidden="1" x14ac:dyDescent="0.3">
      <c r="A31" s="40"/>
      <c r="B31" s="16"/>
      <c r="C31" s="60"/>
      <c r="D31" s="30"/>
      <c r="E31" s="61"/>
      <c r="F31" s="61"/>
      <c r="G31" s="61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33"/>
    </row>
    <row r="32" spans="1:19" s="10" customFormat="1" hidden="1" x14ac:dyDescent="0.3">
      <c r="A32" s="31"/>
      <c r="B32" s="16"/>
      <c r="C32" s="28"/>
      <c r="D32" s="15"/>
      <c r="E32" s="52"/>
      <c r="F32" s="15"/>
      <c r="G32" s="15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33"/>
    </row>
    <row r="33" spans="1:18" s="10" customFormat="1" hidden="1" x14ac:dyDescent="0.3">
      <c r="A33" s="42"/>
      <c r="B33" s="16"/>
      <c r="C33" s="9"/>
      <c r="D33" s="9"/>
      <c r="E33" s="9"/>
      <c r="F33" s="9"/>
      <c r="G33" s="9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33"/>
    </row>
    <row r="34" spans="1:18" s="10" customFormat="1" hidden="1" x14ac:dyDescent="0.3">
      <c r="A34" s="9" t="s">
        <v>8</v>
      </c>
      <c r="B34" s="11"/>
      <c r="C34" s="12"/>
      <c r="D34" s="12"/>
      <c r="E34" s="13"/>
      <c r="F34" s="14"/>
      <c r="G34" s="14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33"/>
    </row>
    <row r="35" spans="1:18" s="10" customFormat="1" hidden="1" x14ac:dyDescent="0.3">
      <c r="A35" s="15" t="s">
        <v>77</v>
      </c>
      <c r="B35" s="11"/>
      <c r="C35" s="12"/>
      <c r="D35" s="12"/>
      <c r="E35" s="13"/>
      <c r="F35" s="14"/>
      <c r="G35" s="14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33"/>
    </row>
    <row r="36" spans="1:18" s="10" customFormat="1" hidden="1" x14ac:dyDescent="0.3">
      <c r="A36" s="29" t="s">
        <v>84</v>
      </c>
      <c r="B36" s="67" t="s">
        <v>49</v>
      </c>
      <c r="C36" s="52" t="s">
        <v>81</v>
      </c>
      <c r="D36" s="75" t="s">
        <v>21</v>
      </c>
      <c r="E36" s="76" t="s">
        <v>22</v>
      </c>
      <c r="F36" s="15" t="s">
        <v>13</v>
      </c>
      <c r="G36" s="15"/>
      <c r="H36" s="51"/>
      <c r="I36" s="51"/>
      <c r="J36" s="51"/>
      <c r="K36" s="51"/>
      <c r="L36" s="51"/>
      <c r="M36" s="51">
        <v>95000</v>
      </c>
      <c r="N36" s="51"/>
      <c r="O36" s="51"/>
      <c r="P36" s="51"/>
      <c r="Q36" s="51"/>
      <c r="R36" s="33">
        <f>M36</f>
        <v>95000</v>
      </c>
    </row>
    <row r="37" spans="1:18" s="10" customFormat="1" hidden="1" x14ac:dyDescent="0.3">
      <c r="A37" s="34" t="s">
        <v>78</v>
      </c>
      <c r="B37" s="67" t="s">
        <v>49</v>
      </c>
      <c r="C37" s="62" t="s">
        <v>79</v>
      </c>
      <c r="D37" s="75" t="s">
        <v>27</v>
      </c>
      <c r="E37" s="75" t="s">
        <v>28</v>
      </c>
      <c r="F37" s="16" t="s">
        <v>13</v>
      </c>
      <c r="G37" s="16"/>
      <c r="H37" s="50"/>
      <c r="I37" s="50"/>
      <c r="J37" s="50"/>
      <c r="K37" s="50"/>
      <c r="L37" s="50">
        <v>363225.66</v>
      </c>
      <c r="M37" s="50"/>
      <c r="N37" s="50"/>
      <c r="O37" s="50"/>
      <c r="P37" s="50"/>
      <c r="Q37" s="50"/>
      <c r="R37" s="33">
        <f>L37</f>
        <v>363225.66</v>
      </c>
    </row>
    <row r="38" spans="1:18" s="10" customFormat="1" hidden="1" x14ac:dyDescent="0.3">
      <c r="A38" s="34"/>
      <c r="B38" s="16"/>
      <c r="C38" s="15"/>
      <c r="D38" s="15"/>
      <c r="E38" s="15"/>
      <c r="F38" s="16"/>
      <c r="G38" s="16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33"/>
    </row>
    <row r="39" spans="1:18" s="10" customFormat="1" hidden="1" x14ac:dyDescent="0.3">
      <c r="A39" s="18"/>
      <c r="B39" s="16"/>
      <c r="C39" s="56"/>
      <c r="D39" s="15"/>
      <c r="E39" s="56"/>
      <c r="F39" s="16"/>
      <c r="G39" s="16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33"/>
    </row>
    <row r="40" spans="1:18" s="20" customFormat="1" hidden="1" x14ac:dyDescent="0.3">
      <c r="A40" s="9"/>
      <c r="B40" s="11"/>
      <c r="C40" s="14"/>
      <c r="D40" s="14"/>
      <c r="E40" s="11"/>
      <c r="F40" s="11"/>
      <c r="G40" s="11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33"/>
    </row>
    <row r="41" spans="1:18" s="10" customFormat="1" hidden="1" x14ac:dyDescent="0.3">
      <c r="A41" s="15"/>
      <c r="B41" s="11"/>
      <c r="C41" s="14"/>
      <c r="D41" s="14"/>
      <c r="E41" s="11"/>
      <c r="F41" s="11"/>
      <c r="G41" s="11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33"/>
    </row>
    <row r="42" spans="1:18" s="20" customFormat="1" hidden="1" x14ac:dyDescent="0.3">
      <c r="A42" s="31"/>
      <c r="B42" s="16"/>
      <c r="C42" s="15"/>
      <c r="D42" s="57"/>
      <c r="E42" s="57"/>
      <c r="F42" s="15">
        <v>17.245000000000001</v>
      </c>
      <c r="G42" s="77" t="s">
        <v>32</v>
      </c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33"/>
    </row>
    <row r="43" spans="1:18" s="20" customFormat="1" hidden="1" x14ac:dyDescent="0.3">
      <c r="A43" s="31"/>
      <c r="B43" s="16"/>
      <c r="C43" s="15"/>
      <c r="D43" s="57"/>
      <c r="E43" s="57"/>
      <c r="F43" s="15">
        <v>17.245000000000001</v>
      </c>
      <c r="G43" s="77" t="s">
        <v>32</v>
      </c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33"/>
    </row>
    <row r="44" spans="1:18" s="10" customFormat="1" hidden="1" x14ac:dyDescent="0.3">
      <c r="A44" s="31"/>
      <c r="B44" s="16"/>
      <c r="C44" s="15"/>
      <c r="D44" s="15"/>
      <c r="E44" s="15"/>
      <c r="F44" s="15"/>
      <c r="G44" s="77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33"/>
    </row>
    <row r="45" spans="1:18" s="10" customFormat="1" hidden="1" x14ac:dyDescent="0.3">
      <c r="A45" s="35"/>
      <c r="B45" s="43"/>
      <c r="C45" s="15"/>
      <c r="D45" s="15"/>
      <c r="E45" s="15"/>
      <c r="F45" s="15"/>
      <c r="G45" s="15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33"/>
    </row>
    <row r="46" spans="1:18" s="10" customFormat="1" hidden="1" x14ac:dyDescent="0.3">
      <c r="A46" s="35"/>
      <c r="B46" s="16"/>
      <c r="C46" s="15"/>
      <c r="D46" s="15"/>
      <c r="E46" s="15"/>
      <c r="F46" s="15"/>
      <c r="G46" s="15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33"/>
    </row>
    <row r="47" spans="1:18" s="10" customFormat="1" hidden="1" x14ac:dyDescent="0.3">
      <c r="A47" s="35"/>
      <c r="B47" s="16"/>
      <c r="C47" s="15"/>
      <c r="D47" s="15"/>
      <c r="E47" s="15"/>
      <c r="F47" s="15"/>
      <c r="G47" s="15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33"/>
    </row>
    <row r="48" spans="1:18" s="10" customFormat="1" hidden="1" x14ac:dyDescent="0.3">
      <c r="A48" s="19"/>
      <c r="B48" s="11"/>
      <c r="C48" s="12"/>
      <c r="D48" s="12"/>
      <c r="E48" s="13"/>
      <c r="F48" s="14"/>
      <c r="G48" s="14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33"/>
    </row>
    <row r="49" spans="1:19" s="10" customFormat="1" hidden="1" x14ac:dyDescent="0.3">
      <c r="A49" s="9" t="s">
        <v>8</v>
      </c>
      <c r="B49" s="11"/>
      <c r="C49" s="12"/>
      <c r="D49" s="12"/>
      <c r="E49" s="13"/>
      <c r="F49" s="14"/>
      <c r="G49" s="14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33"/>
    </row>
    <row r="50" spans="1:19" s="10" customFormat="1" hidden="1" x14ac:dyDescent="0.3">
      <c r="A50" s="15" t="s">
        <v>47</v>
      </c>
      <c r="B50" s="11"/>
      <c r="C50" s="12"/>
      <c r="D50" s="12"/>
      <c r="E50" s="13"/>
      <c r="F50" s="14"/>
      <c r="G50" s="14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33"/>
    </row>
    <row r="51" spans="1:19" s="20" customFormat="1" ht="15.75" hidden="1" x14ac:dyDescent="0.25">
      <c r="A51" s="72" t="s">
        <v>54</v>
      </c>
      <c r="B51" s="67" t="s">
        <v>49</v>
      </c>
      <c r="C51" s="15" t="s">
        <v>50</v>
      </c>
      <c r="D51" s="15" t="s">
        <v>51</v>
      </c>
      <c r="E51" s="15" t="s">
        <v>52</v>
      </c>
      <c r="F51" s="15">
        <v>17.225000000000001</v>
      </c>
      <c r="G51" s="82" t="s">
        <v>39</v>
      </c>
      <c r="H51" s="50"/>
      <c r="I51" s="50">
        <f>446202.11-1</f>
        <v>446201.11</v>
      </c>
      <c r="J51" s="50"/>
      <c r="K51" s="50"/>
      <c r="L51" s="50"/>
      <c r="M51" s="50"/>
      <c r="N51" s="50"/>
      <c r="O51" s="50"/>
      <c r="P51" s="50"/>
      <c r="Q51" s="50"/>
      <c r="R51" s="33">
        <f>SUM(I51)</f>
        <v>446201.11</v>
      </c>
    </row>
    <row r="52" spans="1:19" s="20" customFormat="1" ht="15.75" hidden="1" x14ac:dyDescent="0.25">
      <c r="A52" s="72" t="s">
        <v>54</v>
      </c>
      <c r="B52" s="60" t="s">
        <v>53</v>
      </c>
      <c r="C52" s="15" t="s">
        <v>50</v>
      </c>
      <c r="D52" s="15" t="s">
        <v>51</v>
      </c>
      <c r="E52" s="15" t="s">
        <v>52</v>
      </c>
      <c r="F52" s="15">
        <v>17.225000000000001</v>
      </c>
      <c r="G52" s="82" t="s">
        <v>39</v>
      </c>
      <c r="H52" s="50"/>
      <c r="I52" s="50">
        <v>1</v>
      </c>
      <c r="J52" s="50"/>
      <c r="K52" s="50"/>
      <c r="L52" s="50"/>
      <c r="M52" s="50"/>
      <c r="N52" s="50"/>
      <c r="O52" s="50"/>
      <c r="P52" s="50"/>
      <c r="Q52" s="50"/>
      <c r="R52" s="33">
        <f>SUM(I52)</f>
        <v>1</v>
      </c>
    </row>
    <row r="53" spans="1:19" s="20" customFormat="1" ht="15" hidden="1" x14ac:dyDescent="0.25">
      <c r="A53" s="35"/>
      <c r="B53" s="16"/>
      <c r="C53" s="15"/>
      <c r="D53" s="15"/>
      <c r="E53" s="15"/>
      <c r="F53" s="15"/>
      <c r="G53" s="15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33"/>
      <c r="S53" s="65"/>
    </row>
    <row r="54" spans="1:19" s="20" customFormat="1" ht="15" hidden="1" x14ac:dyDescent="0.25">
      <c r="A54" s="18"/>
      <c r="B54" s="16"/>
      <c r="C54" s="15"/>
      <c r="D54" s="15"/>
      <c r="E54" s="15"/>
      <c r="F54" s="15"/>
      <c r="G54" s="15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33"/>
    </row>
    <row r="55" spans="1:19" s="20" customFormat="1" ht="15" hidden="1" x14ac:dyDescent="0.25">
      <c r="A55" s="31"/>
      <c r="B55" s="16"/>
      <c r="C55" s="30"/>
      <c r="D55" s="30"/>
      <c r="E55" s="32"/>
      <c r="F55" s="15"/>
      <c r="G55" s="15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33"/>
    </row>
    <row r="56" spans="1:19" s="20" customFormat="1" hidden="1" x14ac:dyDescent="0.3">
      <c r="A56" s="19"/>
      <c r="B56" s="11"/>
      <c r="C56" s="12"/>
      <c r="D56" s="12"/>
      <c r="E56" s="12"/>
      <c r="F56" s="11"/>
      <c r="G56" s="11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33"/>
    </row>
    <row r="57" spans="1:19" s="20" customFormat="1" hidden="1" x14ac:dyDescent="0.3">
      <c r="A57" s="9" t="s">
        <v>8</v>
      </c>
      <c r="B57" s="11"/>
      <c r="C57" s="12"/>
      <c r="D57" s="12"/>
      <c r="E57" s="12"/>
      <c r="F57" s="14"/>
      <c r="G57" s="14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33"/>
    </row>
    <row r="58" spans="1:19" s="10" customFormat="1" hidden="1" x14ac:dyDescent="0.3">
      <c r="A58" s="15" t="s">
        <v>44</v>
      </c>
      <c r="B58" s="11"/>
      <c r="C58" s="12"/>
      <c r="D58" s="12"/>
      <c r="E58" s="12"/>
      <c r="F58" s="14"/>
      <c r="G58" s="14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33"/>
    </row>
    <row r="59" spans="1:19" s="10" customFormat="1" hidden="1" x14ac:dyDescent="0.3">
      <c r="A59" s="35" t="s">
        <v>67</v>
      </c>
      <c r="B59" s="16" t="s">
        <v>49</v>
      </c>
      <c r="C59" s="15" t="s">
        <v>68</v>
      </c>
      <c r="D59" s="15" t="s">
        <v>24</v>
      </c>
      <c r="E59" s="15" t="s">
        <v>25</v>
      </c>
      <c r="F59" s="16">
        <v>17.207000000000001</v>
      </c>
      <c r="G59" s="77" t="s">
        <v>31</v>
      </c>
      <c r="H59" s="51"/>
      <c r="I59" s="51"/>
      <c r="J59" s="51"/>
      <c r="K59" s="51">
        <f>393782-1</f>
        <v>393781</v>
      </c>
      <c r="L59" s="51"/>
      <c r="M59" s="51"/>
      <c r="N59" s="51"/>
      <c r="O59" s="51"/>
      <c r="P59" s="51"/>
      <c r="Q59" s="51"/>
      <c r="R59" s="33">
        <f>K59</f>
        <v>393781</v>
      </c>
    </row>
    <row r="60" spans="1:19" s="10" customFormat="1" hidden="1" x14ac:dyDescent="0.3">
      <c r="A60" s="35" t="s">
        <v>67</v>
      </c>
      <c r="B60" s="16" t="s">
        <v>69</v>
      </c>
      <c r="C60" s="15" t="s">
        <v>68</v>
      </c>
      <c r="D60" s="15" t="s">
        <v>24</v>
      </c>
      <c r="E60" s="15" t="s">
        <v>25</v>
      </c>
      <c r="F60" s="16">
        <v>17.207000000000001</v>
      </c>
      <c r="G60" s="77" t="s">
        <v>31</v>
      </c>
      <c r="H60" s="50"/>
      <c r="I60" s="50"/>
      <c r="J60" s="50"/>
      <c r="K60" s="50">
        <v>1</v>
      </c>
      <c r="L60" s="50"/>
      <c r="M60" s="50"/>
      <c r="N60" s="50"/>
      <c r="O60" s="50"/>
      <c r="P60" s="50"/>
      <c r="Q60" s="50"/>
      <c r="R60" s="33">
        <f t="shared" ref="R60:R62" si="1">K60</f>
        <v>1</v>
      </c>
    </row>
    <row r="61" spans="1:19" s="20" customFormat="1" hidden="1" x14ac:dyDescent="0.3">
      <c r="A61" s="18" t="s">
        <v>70</v>
      </c>
      <c r="B61" s="16" t="s">
        <v>49</v>
      </c>
      <c r="C61" s="15" t="s">
        <v>68</v>
      </c>
      <c r="D61" s="15" t="s">
        <v>24</v>
      </c>
      <c r="E61" s="15" t="s">
        <v>26</v>
      </c>
      <c r="F61" s="16">
        <v>17.207000000000001</v>
      </c>
      <c r="G61" s="77" t="s">
        <v>31</v>
      </c>
      <c r="H61" s="51"/>
      <c r="I61" s="51"/>
      <c r="J61" s="51"/>
      <c r="K61" s="51">
        <f>34114-1</f>
        <v>34113</v>
      </c>
      <c r="L61" s="51"/>
      <c r="M61" s="51"/>
      <c r="N61" s="51"/>
      <c r="O61" s="51"/>
      <c r="P61" s="51"/>
      <c r="Q61" s="51"/>
      <c r="R61" s="33">
        <f t="shared" si="1"/>
        <v>34113</v>
      </c>
    </row>
    <row r="62" spans="1:19" s="10" customFormat="1" hidden="1" x14ac:dyDescent="0.3">
      <c r="A62" s="18" t="s">
        <v>70</v>
      </c>
      <c r="B62" s="16" t="s">
        <v>69</v>
      </c>
      <c r="C62" s="15" t="s">
        <v>68</v>
      </c>
      <c r="D62" s="15" t="s">
        <v>24</v>
      </c>
      <c r="E62" s="15" t="s">
        <v>26</v>
      </c>
      <c r="F62" s="16">
        <v>17.207000000000001</v>
      </c>
      <c r="G62" s="77" t="s">
        <v>31</v>
      </c>
      <c r="H62" s="51"/>
      <c r="I62" s="51"/>
      <c r="J62" s="51"/>
      <c r="K62" s="51">
        <v>1</v>
      </c>
      <c r="L62" s="51"/>
      <c r="M62" s="51"/>
      <c r="N62" s="51"/>
      <c r="O62" s="51"/>
      <c r="P62" s="51"/>
      <c r="Q62" s="51"/>
      <c r="R62" s="33">
        <f t="shared" si="1"/>
        <v>1</v>
      </c>
    </row>
    <row r="63" spans="1:19" s="10" customFormat="1" hidden="1" x14ac:dyDescent="0.3">
      <c r="A63" s="79"/>
      <c r="B63" s="67"/>
      <c r="C63" s="77"/>
      <c r="D63" s="81"/>
      <c r="E63" s="80"/>
      <c r="F63" s="16"/>
      <c r="G63" s="16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33"/>
    </row>
    <row r="64" spans="1:19" s="10" customFormat="1" hidden="1" x14ac:dyDescent="0.3">
      <c r="A64" s="79" t="s">
        <v>38</v>
      </c>
      <c r="B64" s="16" t="s">
        <v>42</v>
      </c>
      <c r="C64" s="83" t="s">
        <v>43</v>
      </c>
      <c r="D64" s="15" t="s">
        <v>18</v>
      </c>
      <c r="E64" s="15" t="s">
        <v>19</v>
      </c>
      <c r="F64" s="15">
        <v>10.561</v>
      </c>
      <c r="G64" s="56" t="s">
        <v>46</v>
      </c>
      <c r="H64" s="51">
        <v>8566</v>
      </c>
      <c r="I64" s="51"/>
      <c r="J64" s="51"/>
      <c r="K64" s="51"/>
      <c r="L64" s="51"/>
      <c r="M64" s="51"/>
      <c r="N64" s="51"/>
      <c r="O64" s="51"/>
      <c r="P64" s="51"/>
      <c r="Q64" s="51"/>
      <c r="R64" s="33">
        <f>SUM(H64:I64)</f>
        <v>8566</v>
      </c>
    </row>
    <row r="65" spans="1:19" s="10" customFormat="1" hidden="1" x14ac:dyDescent="0.3">
      <c r="A65" s="79" t="s">
        <v>38</v>
      </c>
      <c r="B65" s="16" t="s">
        <v>42</v>
      </c>
      <c r="C65" s="83" t="s">
        <v>43</v>
      </c>
      <c r="D65" s="15" t="s">
        <v>18</v>
      </c>
      <c r="E65" s="15" t="s">
        <v>19</v>
      </c>
      <c r="F65" s="15">
        <v>10.561</v>
      </c>
      <c r="G65" s="56" t="s">
        <v>46</v>
      </c>
      <c r="H65" s="51"/>
      <c r="I65" s="51"/>
      <c r="J65" s="51"/>
      <c r="K65" s="51"/>
      <c r="L65" s="51"/>
      <c r="M65" s="51"/>
      <c r="N65" s="51">
        <v>8817.1711828200005</v>
      </c>
      <c r="O65" s="51"/>
      <c r="P65" s="51"/>
      <c r="Q65" s="51"/>
      <c r="R65" s="33">
        <f>SUM(N65)</f>
        <v>8817.1711828200005</v>
      </c>
    </row>
    <row r="66" spans="1:19" s="10" customFormat="1" hidden="1" x14ac:dyDescent="0.3">
      <c r="A66" s="79" t="s">
        <v>38</v>
      </c>
      <c r="B66" s="16" t="s">
        <v>42</v>
      </c>
      <c r="C66" s="83" t="s">
        <v>43</v>
      </c>
      <c r="D66" s="15" t="s">
        <v>18</v>
      </c>
      <c r="E66" s="15" t="s">
        <v>19</v>
      </c>
      <c r="F66" s="15">
        <v>10.561</v>
      </c>
      <c r="G66" s="56" t="s">
        <v>46</v>
      </c>
      <c r="H66" s="51"/>
      <c r="I66" s="51"/>
      <c r="J66" s="51"/>
      <c r="K66" s="51"/>
      <c r="L66" s="51"/>
      <c r="M66" s="51"/>
      <c r="N66" s="51">
        <v>16880.868817179999</v>
      </c>
      <c r="O66" s="51"/>
      <c r="P66" s="51"/>
      <c r="Q66" s="51"/>
      <c r="R66" s="33">
        <f>SUM(R64:R65)</f>
        <v>17383.171182819999</v>
      </c>
    </row>
    <row r="67" spans="1:19" s="10" customFormat="1" hidden="1" x14ac:dyDescent="0.3">
      <c r="A67" s="85"/>
      <c r="B67" s="37"/>
      <c r="C67" s="86"/>
      <c r="D67" s="58"/>
      <c r="E67" s="58"/>
      <c r="F67" s="58"/>
      <c r="G67" s="87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33"/>
    </row>
    <row r="68" spans="1:19" s="10" customFormat="1" hidden="1" x14ac:dyDescent="0.3">
      <c r="A68" s="88" t="s">
        <v>99</v>
      </c>
      <c r="B68" s="16" t="s">
        <v>93</v>
      </c>
      <c r="C68" s="15" t="s">
        <v>94</v>
      </c>
      <c r="D68" s="15" t="s">
        <v>95</v>
      </c>
      <c r="E68" s="15" t="s">
        <v>96</v>
      </c>
      <c r="F68" s="58"/>
      <c r="G68" s="87"/>
      <c r="H68" s="51"/>
      <c r="I68" s="51"/>
      <c r="J68" s="51"/>
      <c r="K68" s="51"/>
      <c r="L68" s="51"/>
      <c r="M68" s="51"/>
      <c r="N68" s="51"/>
      <c r="O68" s="51"/>
      <c r="P68" s="51">
        <f>78392.9899608473-1</f>
        <v>78391.989960847306</v>
      </c>
      <c r="Q68" s="51"/>
      <c r="R68" s="33">
        <f>SUM(P68)</f>
        <v>78391.989960847306</v>
      </c>
    </row>
    <row r="69" spans="1:19" s="10" customFormat="1" hidden="1" x14ac:dyDescent="0.3">
      <c r="A69" s="88" t="s">
        <v>99</v>
      </c>
      <c r="B69" s="16" t="s">
        <v>97</v>
      </c>
      <c r="C69" s="15" t="s">
        <v>94</v>
      </c>
      <c r="D69" s="15" t="s">
        <v>95</v>
      </c>
      <c r="E69" s="15" t="s">
        <v>96</v>
      </c>
      <c r="F69" s="58"/>
      <c r="G69" s="87"/>
      <c r="H69" s="51"/>
      <c r="I69" s="51"/>
      <c r="J69" s="51"/>
      <c r="K69" s="51"/>
      <c r="L69" s="51"/>
      <c r="M69" s="51"/>
      <c r="N69" s="51"/>
      <c r="O69" s="51"/>
      <c r="P69" s="51">
        <v>1</v>
      </c>
      <c r="Q69" s="51"/>
      <c r="R69" s="33">
        <f>SUM(P69)</f>
        <v>1</v>
      </c>
    </row>
    <row r="70" spans="1:19" s="10" customFormat="1" hidden="1" x14ac:dyDescent="0.3">
      <c r="A70" s="36"/>
      <c r="B70" s="70"/>
      <c r="C70" s="58"/>
      <c r="D70" s="71"/>
      <c r="E70" s="58"/>
      <c r="F70" s="37"/>
      <c r="G70" s="37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33"/>
    </row>
    <row r="71" spans="1:19" s="10" customFormat="1" hidden="1" x14ac:dyDescent="0.3">
      <c r="A71" s="36"/>
      <c r="B71" s="70"/>
      <c r="C71" s="58"/>
      <c r="D71" s="71"/>
      <c r="E71" s="58"/>
      <c r="F71" s="37"/>
      <c r="G71" s="37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33"/>
    </row>
    <row r="72" spans="1:19" s="10" customFormat="1" hidden="1" x14ac:dyDescent="0.3">
      <c r="A72" s="36"/>
      <c r="B72" s="37"/>
      <c r="C72" s="38"/>
      <c r="D72" s="38"/>
      <c r="E72" s="39"/>
      <c r="F72" s="37"/>
      <c r="G72" s="37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33"/>
    </row>
    <row r="73" spans="1:19" s="10" customFormat="1" hidden="1" x14ac:dyDescent="0.3">
      <c r="A73" s="9" t="s">
        <v>8</v>
      </c>
      <c r="B73" s="37"/>
      <c r="C73" s="38"/>
      <c r="D73" s="38"/>
      <c r="E73" s="39"/>
      <c r="F73" s="37"/>
      <c r="G73" s="37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33"/>
    </row>
    <row r="74" spans="1:19" s="10" customFormat="1" hidden="1" x14ac:dyDescent="0.3">
      <c r="A74" s="15" t="s">
        <v>16</v>
      </c>
      <c r="B74" s="37"/>
      <c r="C74" s="38"/>
      <c r="D74" s="38"/>
      <c r="E74" s="39"/>
      <c r="F74" s="37"/>
      <c r="G74" s="37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33"/>
    </row>
    <row r="75" spans="1:19" s="10" customFormat="1" hidden="1" x14ac:dyDescent="0.3">
      <c r="A75" s="40" t="s">
        <v>14</v>
      </c>
      <c r="B75" s="16"/>
      <c r="C75" s="30"/>
      <c r="D75" s="30"/>
      <c r="E75" s="32"/>
      <c r="F75" s="28">
        <v>17.800999999999998</v>
      </c>
      <c r="G75" s="77" t="s">
        <v>33</v>
      </c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33"/>
    </row>
    <row r="76" spans="1:19" s="10" customFormat="1" hidden="1" x14ac:dyDescent="0.3">
      <c r="A76" s="40" t="s">
        <v>14</v>
      </c>
      <c r="B76" s="16"/>
      <c r="C76" s="30"/>
      <c r="D76" s="30"/>
      <c r="E76" s="32"/>
      <c r="F76" s="28">
        <v>17.800999999999998</v>
      </c>
      <c r="G76" s="77" t="s">
        <v>33</v>
      </c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33"/>
    </row>
    <row r="77" spans="1:19" s="10" customFormat="1" hidden="1" x14ac:dyDescent="0.3">
      <c r="A77" s="40" t="s">
        <v>17</v>
      </c>
      <c r="B77" s="16"/>
      <c r="C77" s="15"/>
      <c r="D77" s="57"/>
      <c r="E77" s="62"/>
      <c r="F77" s="15">
        <v>17.225000000000001</v>
      </c>
      <c r="G77" s="15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33"/>
    </row>
    <row r="78" spans="1:19" s="10" customFormat="1" hidden="1" x14ac:dyDescent="0.3">
      <c r="A78" s="40"/>
      <c r="B78" s="16"/>
      <c r="C78" s="30"/>
      <c r="D78" s="30"/>
      <c r="E78" s="32"/>
      <c r="F78" s="28"/>
      <c r="G78" s="28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33"/>
      <c r="S78" s="41"/>
    </row>
    <row r="79" spans="1:19" s="10" customFormat="1" hidden="1" x14ac:dyDescent="0.3">
      <c r="A79" s="40" t="s">
        <v>15</v>
      </c>
      <c r="B79" s="16"/>
      <c r="C79" s="30"/>
      <c r="D79" s="30"/>
      <c r="E79" s="32"/>
      <c r="F79" s="28">
        <v>17.800999999999998</v>
      </c>
      <c r="G79" s="77" t="s">
        <v>33</v>
      </c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33"/>
      <c r="S79" s="41"/>
    </row>
    <row r="80" spans="1:19" s="10" customFormat="1" hidden="1" x14ac:dyDescent="0.3">
      <c r="A80" s="40" t="s">
        <v>15</v>
      </c>
      <c r="B80" s="16"/>
      <c r="C80" s="63"/>
      <c r="D80" s="64"/>
      <c r="E80" s="63"/>
      <c r="F80" s="28">
        <v>17.800999999999998</v>
      </c>
      <c r="G80" s="77" t="s">
        <v>33</v>
      </c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33"/>
      <c r="S80" s="41"/>
    </row>
    <row r="81" spans="1:19" s="10" customFormat="1" hidden="1" x14ac:dyDescent="0.3">
      <c r="A81" s="40" t="s">
        <v>15</v>
      </c>
      <c r="B81" s="16"/>
      <c r="C81" s="30"/>
      <c r="D81" s="30"/>
      <c r="E81" s="32"/>
      <c r="F81" s="28">
        <v>17.800999999999998</v>
      </c>
      <c r="G81" s="77" t="s">
        <v>33</v>
      </c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33"/>
      <c r="S81" s="41"/>
    </row>
    <row r="82" spans="1:19" s="10" customFormat="1" hidden="1" x14ac:dyDescent="0.3">
      <c r="A82" s="31"/>
      <c r="B82" s="16"/>
      <c r="C82" s="38"/>
      <c r="D82" s="38"/>
      <c r="E82" s="38"/>
      <c r="F82" s="37"/>
      <c r="G82" s="37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33"/>
    </row>
    <row r="83" spans="1:19" s="10" customFormat="1" hidden="1" x14ac:dyDescent="0.3">
      <c r="A83" s="21"/>
      <c r="B83" s="14"/>
      <c r="C83" s="12"/>
      <c r="D83" s="14"/>
      <c r="E83" s="12"/>
      <c r="F83" s="14"/>
      <c r="G83" s="14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33"/>
    </row>
    <row r="84" spans="1:19" s="10" customFormat="1" x14ac:dyDescent="0.3">
      <c r="A84" s="17"/>
      <c r="B84" s="17"/>
      <c r="C84" s="17"/>
      <c r="D84" s="14"/>
      <c r="E84" s="14"/>
      <c r="F84" s="14"/>
      <c r="G84" s="14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5">
        <f t="shared" ref="R84" si="2">SUM(H84:H84)</f>
        <v>0</v>
      </c>
    </row>
    <row r="85" spans="1:19" s="10" customFormat="1" x14ac:dyDescent="0.3">
      <c r="A85" s="18" t="s">
        <v>0</v>
      </c>
      <c r="B85" s="18"/>
      <c r="C85" s="22"/>
      <c r="D85" s="22"/>
      <c r="E85" s="22"/>
      <c r="F85" s="22"/>
      <c r="G85" s="22"/>
      <c r="H85" s="50">
        <f>SUM(H6:H84)</f>
        <v>8566</v>
      </c>
      <c r="I85" s="50">
        <f>SUM(I51:I84)</f>
        <v>446202.11</v>
      </c>
      <c r="J85" s="50">
        <f>SUM(J7:J26)</f>
        <v>1026879</v>
      </c>
      <c r="K85" s="50">
        <f>SUM(K57:K63)</f>
        <v>427896</v>
      </c>
      <c r="L85" s="50">
        <f>SUM(L34:L70)</f>
        <v>363225.66</v>
      </c>
      <c r="M85" s="50">
        <f>SUM(M34:M48)</f>
        <v>95000</v>
      </c>
      <c r="N85" s="50">
        <f>SUM(N63:N66)</f>
        <v>25698.04</v>
      </c>
      <c r="O85" s="50">
        <f>SUM(O6:O84)</f>
        <v>595641</v>
      </c>
      <c r="P85" s="50">
        <f>SUM(P67:P70)</f>
        <v>78392.989960847306</v>
      </c>
      <c r="Q85" s="50">
        <f>SUM(Q7:Q84)</f>
        <v>577936</v>
      </c>
      <c r="R85" s="33"/>
    </row>
    <row r="86" spans="1:19" s="10" customFormat="1" x14ac:dyDescent="0.3">
      <c r="A86" s="23"/>
      <c r="B86" s="23"/>
      <c r="C86" s="24"/>
      <c r="D86" s="24"/>
      <c r="E86" s="24"/>
      <c r="F86" s="24"/>
      <c r="G86" s="24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6"/>
    </row>
    <row r="87" spans="1:19" s="10" customFormat="1" x14ac:dyDescent="0.3">
      <c r="A87" s="20" t="s">
        <v>9</v>
      </c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46"/>
    </row>
    <row r="88" spans="1:19" s="10" customFormat="1" hidden="1" x14ac:dyDescent="0.3">
      <c r="A88" s="20" t="s">
        <v>45</v>
      </c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46"/>
    </row>
    <row r="89" spans="1:19" s="10" customFormat="1" hidden="1" x14ac:dyDescent="0.3">
      <c r="A89" s="23" t="s">
        <v>40</v>
      </c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46"/>
    </row>
    <row r="90" spans="1:19" hidden="1" x14ac:dyDescent="0.3">
      <c r="A90" s="20" t="s">
        <v>55</v>
      </c>
    </row>
    <row r="91" spans="1:19" hidden="1" x14ac:dyDescent="0.3">
      <c r="A91" s="23" t="s">
        <v>56</v>
      </c>
    </row>
    <row r="92" spans="1:19" hidden="1" x14ac:dyDescent="0.3">
      <c r="A92" s="20" t="s">
        <v>65</v>
      </c>
    </row>
    <row r="93" spans="1:19" hidden="1" x14ac:dyDescent="0.3">
      <c r="A93" s="23" t="s">
        <v>66</v>
      </c>
    </row>
    <row r="94" spans="1:19" hidden="1" x14ac:dyDescent="0.3">
      <c r="A94" s="20" t="s">
        <v>73</v>
      </c>
    </row>
    <row r="95" spans="1:19" hidden="1" x14ac:dyDescent="0.3">
      <c r="A95" s="23" t="s">
        <v>72</v>
      </c>
    </row>
    <row r="96" spans="1:19" hidden="1" x14ac:dyDescent="0.3">
      <c r="A96" s="20" t="s">
        <v>76</v>
      </c>
    </row>
    <row r="97" spans="1:18" hidden="1" x14ac:dyDescent="0.3">
      <c r="A97" s="23" t="s">
        <v>75</v>
      </c>
    </row>
    <row r="98" spans="1:18" hidden="1" x14ac:dyDescent="0.3">
      <c r="A98" s="20" t="s">
        <v>83</v>
      </c>
    </row>
    <row r="99" spans="1:18" hidden="1" x14ac:dyDescent="0.3">
      <c r="A99" s="23" t="s">
        <v>82</v>
      </c>
    </row>
    <row r="100" spans="1:18" hidden="1" x14ac:dyDescent="0.3">
      <c r="A100" s="20" t="s">
        <v>86</v>
      </c>
    </row>
    <row r="101" spans="1:18" hidden="1" x14ac:dyDescent="0.3">
      <c r="A101" s="23" t="s">
        <v>40</v>
      </c>
    </row>
    <row r="102" spans="1:18" hidden="1" x14ac:dyDescent="0.3">
      <c r="A102" s="20" t="s">
        <v>89</v>
      </c>
    </row>
    <row r="103" spans="1:18" hidden="1" x14ac:dyDescent="0.3">
      <c r="A103" s="23" t="s">
        <v>88</v>
      </c>
    </row>
    <row r="104" spans="1:18" hidden="1" x14ac:dyDescent="0.3">
      <c r="A104" s="20" t="s">
        <v>98</v>
      </c>
    </row>
    <row r="105" spans="1:18" hidden="1" x14ac:dyDescent="0.3">
      <c r="A105" s="23" t="s">
        <v>91</v>
      </c>
    </row>
    <row r="106" spans="1:18" hidden="1" x14ac:dyDescent="0.3"/>
    <row r="107" spans="1:18" s="95" customFormat="1" hidden="1" x14ac:dyDescent="0.3">
      <c r="A107" s="89" t="s">
        <v>100</v>
      </c>
      <c r="B107" s="90"/>
      <c r="C107" s="91"/>
      <c r="D107" s="92"/>
      <c r="E107" s="92"/>
      <c r="F107" s="92"/>
      <c r="G107" s="93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4"/>
    </row>
    <row r="109" spans="1:18" x14ac:dyDescent="0.3">
      <c r="A109" s="20" t="s">
        <v>103</v>
      </c>
    </row>
    <row r="110" spans="1:18" x14ac:dyDescent="0.3">
      <c r="A110" s="23" t="s">
        <v>102</v>
      </c>
    </row>
    <row r="114" spans="1:1" x14ac:dyDescent="0.3">
      <c r="A114" s="10" t="s">
        <v>34</v>
      </c>
    </row>
    <row r="115" spans="1:1" x14ac:dyDescent="0.3">
      <c r="A115" s="10" t="s">
        <v>37</v>
      </c>
    </row>
    <row r="116" spans="1:1" x14ac:dyDescent="0.3">
      <c r="A116" s="10" t="s">
        <v>35</v>
      </c>
    </row>
    <row r="117" spans="1:1" x14ac:dyDescent="0.3">
      <c r="A117" s="10" t="s">
        <v>36</v>
      </c>
    </row>
  </sheetData>
  <mergeCells count="1">
    <mergeCell ref="B1:H1"/>
  </mergeCells>
  <phoneticPr fontId="0" type="noConversion"/>
  <hyperlinks>
    <hyperlink ref="A107" r:id="rId1" display="mailto:Lisa.J.Caissie@mass.gov" xr:uid="{99F194C6-395C-424C-B2BF-8359F8EC8AC7}"/>
  </hyperlinks>
  <pageMargins left="0.5" right="0" top="0.25" bottom="0.25" header="0" footer="0"/>
  <pageSetup scale="65" orientation="landscape" r:id="rId2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316761-7AC2-47FA-8EB9-C8CA70D8EE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C2F024-9F82-40AB-B276-34983151D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DEE9D8-011A-4963-87D8-AF96C85C7403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BROCKTON</vt:lpstr>
      <vt:lpstr>BROCKTON!Print_Area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2019-01-09T16:12:46Z</cp:lastPrinted>
  <dcterms:created xsi:type="dcterms:W3CDTF">2000-04-13T13:33:42Z</dcterms:created>
  <dcterms:modified xsi:type="dcterms:W3CDTF">2024-11-21T19:33:10Z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