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E0F011FA-E201-4EE0-B93C-3BA11A6222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ITY OF BOSTON" sheetId="2" r:id="rId1"/>
  </sheets>
  <definedNames>
    <definedName name="_xlnm.Print_Area" localSheetId="0">'CITY OF BOSTON'!$A$1:$H$85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80" i="2" l="1"/>
  <c r="T83" i="2"/>
  <c r="U79" i="2"/>
  <c r="S83" i="2"/>
  <c r="U53" i="2"/>
  <c r="R83" i="2"/>
  <c r="U76" i="2"/>
  <c r="U77" i="2"/>
  <c r="U78" i="2"/>
  <c r="U75" i="2"/>
  <c r="Q83" i="2"/>
  <c r="U9" i="2"/>
  <c r="U11" i="2"/>
  <c r="U13" i="2"/>
  <c r="U15" i="2"/>
  <c r="U17" i="2"/>
  <c r="P16" i="2"/>
  <c r="U16" i="2" s="1"/>
  <c r="P14" i="2"/>
  <c r="U14" i="2" s="1"/>
  <c r="P12" i="2"/>
  <c r="U12" i="2" s="1"/>
  <c r="P10" i="2"/>
  <c r="U10" i="2" s="1"/>
  <c r="P8" i="2"/>
  <c r="U8" i="2" s="1"/>
  <c r="P83" i="2" l="1"/>
  <c r="U74" i="2"/>
  <c r="O73" i="2"/>
  <c r="U73" i="2" s="1"/>
  <c r="U72" i="2"/>
  <c r="U71" i="2"/>
  <c r="N83" i="2"/>
  <c r="U29" i="2"/>
  <c r="M83" i="2"/>
  <c r="L83" i="2"/>
  <c r="U30" i="2"/>
  <c r="K83" i="2"/>
  <c r="U47" i="2"/>
  <c r="J83" i="2"/>
  <c r="U66" i="2"/>
  <c r="U67" i="2"/>
  <c r="U68" i="2"/>
  <c r="U65" i="2"/>
  <c r="U64" i="2"/>
  <c r="U21" i="2"/>
  <c r="U22" i="2"/>
  <c r="U23" i="2"/>
  <c r="U24" i="2"/>
  <c r="U25" i="2"/>
  <c r="U26" i="2"/>
  <c r="U27" i="2"/>
  <c r="U28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8" i="2"/>
  <c r="U49" i="2"/>
  <c r="U50" i="2"/>
  <c r="U51" i="2"/>
  <c r="U52" i="2"/>
  <c r="U54" i="2"/>
  <c r="U55" i="2"/>
  <c r="U56" i="2"/>
  <c r="U57" i="2"/>
  <c r="U58" i="2"/>
  <c r="U20" i="2"/>
  <c r="O83" i="2" l="1"/>
  <c r="U61" i="2"/>
  <c r="U63" i="2"/>
  <c r="I60" i="2"/>
  <c r="U60" i="2" s="1"/>
  <c r="I62" i="2"/>
  <c r="U62" i="2" s="1"/>
  <c r="I83" i="2" l="1"/>
  <c r="U70" i="2"/>
  <c r="H83" i="2" l="1"/>
</calcChain>
</file>

<file path=xl/sharedStrings.xml><?xml version="1.0" encoding="utf-8"?>
<sst xmlns="http://schemas.openxmlformats.org/spreadsheetml/2006/main" count="281" uniqueCount="165">
  <si>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</si>
  <si>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</si>
  <si>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</si>
  <si>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</si>
  <si>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</si>
  <si>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</si>
  <si>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</si>
  <si>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</si>
  <si>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</si>
  <si>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</si>
  <si>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</si>
  <si>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</si>
  <si>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WORKFORCE TRAINING FUND</t>
  </si>
  <si>
    <t>N/A</t>
  </si>
  <si>
    <t>7003-1631</t>
  </si>
  <si>
    <t>7003-1630</t>
  </si>
  <si>
    <t>7003-1778</t>
  </si>
  <si>
    <t>STATE ONE STOP</t>
  </si>
  <si>
    <t>WP 10%</t>
  </si>
  <si>
    <t>4400-3067</t>
  </si>
  <si>
    <t>K103</t>
  </si>
  <si>
    <t>ADULT</t>
  </si>
  <si>
    <t>WP 90%</t>
  </si>
  <si>
    <t>7002-6624</t>
  </si>
  <si>
    <t>UIRE</t>
  </si>
  <si>
    <t>DISLOCATED WORKER</t>
  </si>
  <si>
    <t>7002-6628</t>
  </si>
  <si>
    <t>7003-0135</t>
  </si>
  <si>
    <t>K264</t>
  </si>
  <si>
    <t>7003-0803</t>
  </si>
  <si>
    <t>K284</t>
  </si>
  <si>
    <t>FAIN #</t>
  </si>
  <si>
    <t>AA-38535-22-55-A-25</t>
  </si>
  <si>
    <t>TA38685-22-55-A-25</t>
  </si>
  <si>
    <t>DV35786-21-55-5-25</t>
  </si>
  <si>
    <t>ES38736-22-55-A-25</t>
  </si>
  <si>
    <t>FTRADE 2022</t>
  </si>
  <si>
    <t>7003-1010</t>
  </si>
  <si>
    <t>K102</t>
  </si>
  <si>
    <t>VENDOR CUSTOMER CODE</t>
  </si>
  <si>
    <t>UEI #</t>
  </si>
  <si>
    <t>WPP SNAP EXPANSION</t>
  </si>
  <si>
    <t>UI-35950-21-60-A-25</t>
  </si>
  <si>
    <t>TO ADD WPP SNAP EXPANSION FUNDS</t>
  </si>
  <si>
    <t>JULY 1, 2024-SEPT. 30, 2024</t>
  </si>
  <si>
    <t>F20243067</t>
  </si>
  <si>
    <t>INITIAL AWARD FY25</t>
  </si>
  <si>
    <t>INITIAL AWARD FY25 SEPTEMBER 3, 2024</t>
  </si>
  <si>
    <t>CT EOL 25CCBOSTWP</t>
  </si>
  <si>
    <t>VC000192075</t>
  </si>
  <si>
    <t>LIDLU7EA4SK1</t>
  </si>
  <si>
    <t>CITY OF BOSTON</t>
  </si>
  <si>
    <t>234MA441Q7503 </t>
  </si>
  <si>
    <t>BUDGET #1 FY25</t>
  </si>
  <si>
    <t>JULY 1, 2024-JUNE 30, 2025</t>
  </si>
  <si>
    <t>JULY 1, 2025-JUNE 30, 2026</t>
  </si>
  <si>
    <t>FES2025</t>
  </si>
  <si>
    <t>7002-6626</t>
  </si>
  <si>
    <t>K105</t>
  </si>
  <si>
    <t>K107</t>
  </si>
  <si>
    <t>TO ADD WP FUNDS</t>
  </si>
  <si>
    <t>BUDGET #1 FY25 SEPTEMBER 3, 2024</t>
  </si>
  <si>
    <t>BUDGET #2 FY25</t>
  </si>
  <si>
    <t>JULY 1, 2023-JUNE 30, 2024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</si>
  <si>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</si>
  <si>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REGIONAL PLANNING</t>
  </si>
  <si>
    <t>FWIAYTH24</t>
  </si>
  <si>
    <t>FWIAADT24B</t>
  </si>
  <si>
    <t>FWIADWK24B</t>
  </si>
  <si>
    <t>FWIADWK23A</t>
  </si>
  <si>
    <t>CT EOL 25CCBOSTWIA</t>
  </si>
  <si>
    <t>CT EOL 25CCBOSTNEGREA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</si>
  <si>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</si>
  <si>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</si>
  <si>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r>
      <t xml:space="preserve">REGIONAL PLANNING SERVICE DATE:   </t>
    </r>
    <r>
      <rPr>
        <b/>
        <sz val="11"/>
        <color rgb="FFFF0000"/>
        <rFont val="Book Antiqua"/>
        <family val="1"/>
      </rPr>
      <t>JULY 1, 2024-JUNE 30, 2025</t>
    </r>
  </si>
  <si>
    <t>SEPT 25, 2023-JUNE 30,  2024</t>
  </si>
  <si>
    <t>FES2023</t>
  </si>
  <si>
    <t>ES-38736-22-55-A-25</t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</si>
  <si>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</si>
  <si>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JULY 1, 2024-SEPT 30, 3024</t>
  </si>
  <si>
    <t>FES2024</t>
  </si>
  <si>
    <t>17.207</t>
  </si>
  <si>
    <t>WKFO107424</t>
  </si>
  <si>
    <t>7002-1074</t>
  </si>
  <si>
    <t>K286</t>
  </si>
  <si>
    <t>BUDGET #2 FY25 SEPTEMBER 16, 2024</t>
  </si>
  <si>
    <t>TO MOVE BALANCES FROM EDIC TO CITY OF BOSTON</t>
  </si>
  <si>
    <t>TRADE (SERVICE DATE: 10/1/2021-9/30/2024)</t>
  </si>
  <si>
    <t>JULY 1, 2024 - SEPT 30, 2024</t>
  </si>
  <si>
    <t>BUDGET #3 FY25</t>
  </si>
  <si>
    <r>
      <t xml:space="preserve">RESEA  </t>
    </r>
    <r>
      <rPr>
        <b/>
        <sz val="11"/>
        <color rgb="FFFF0000"/>
        <rFont val="Book Antiqua"/>
        <family val="1"/>
      </rPr>
      <t>(DATE EXTENDED TO SEPT. 30, 2024)</t>
    </r>
  </si>
  <si>
    <t>JULY 1, 2024-SEPT 30,2024</t>
  </si>
  <si>
    <t>FUIREA22</t>
  </si>
  <si>
    <t>BUDGET #3 FY25 SEPTEMBER 16, 2024</t>
  </si>
  <si>
    <t>CT EOL 25CCBOSTTRADE</t>
  </si>
  <si>
    <t>BUDGET #4 FY25</t>
  </si>
  <si>
    <t>CT EOL 25CCBOSTSOSWTF</t>
  </si>
  <si>
    <t>STOSCC2025</t>
  </si>
  <si>
    <t>TO ADD SOS FUNDS</t>
  </si>
  <si>
    <t>BUDGET #4 FY25 SEPT 18, 2024</t>
  </si>
  <si>
    <t>BUDGET #5 FY25</t>
  </si>
  <si>
    <t>WTRUSTF25</t>
  </si>
  <si>
    <t>BUDGET #5 FY25 SEPT 20, 2024</t>
  </si>
  <si>
    <t>TO ADD WTF FUNDS</t>
  </si>
  <si>
    <t>BUDGET #6 FY25</t>
  </si>
  <si>
    <t>BUDGET #6 FY25 OCT 24, 2024</t>
  </si>
  <si>
    <t>PART 1:  MCC CAPACITY-EA SHELTER SUPPLEMENTAL FUNDING</t>
  </si>
  <si>
    <t>OCTOBER 1,2024-JUNE 30, 2025</t>
  </si>
  <si>
    <t>WKFO107425</t>
  </si>
  <si>
    <t>EDCS</t>
  </si>
  <si>
    <t>JULY 1, 2025-DECEMBER 31, 2025</t>
  </si>
  <si>
    <t>TO ADD SHELTER FUNDS</t>
  </si>
  <si>
    <t>BUDGET #7 FY25 NOVEMBER 20, 2024</t>
  </si>
  <si>
    <t>Friendly Reminder:  You must submit a budget and budget narrative for these funds.  Please submit by COB, December 9th, 2024 to Lisa Caissie at Lisa.J.Caissie@mass.gov.  Thank you.</t>
  </si>
  <si>
    <t>BUDGET #7 FY25</t>
  </si>
  <si>
    <t>BUDGET #8 FY25</t>
  </si>
  <si>
    <t>BUDGET #8 FY25 NOVEMBER 21, 2024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</si>
  <si>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</si>
  <si>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</si>
  <si>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</si>
  <si>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</si>
  <si>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FWIAADT25A</t>
  </si>
  <si>
    <t>FWIAADT25B</t>
  </si>
  <si>
    <t>FWIADWK25A</t>
  </si>
  <si>
    <t>FWIADWK25B</t>
  </si>
  <si>
    <t>TO ADD FY25 WIOA FUNDS</t>
  </si>
  <si>
    <t>BUDGET #9 FY25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</si>
  <si>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</si>
  <si>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</si>
  <si>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</si>
  <si>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</si>
  <si>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</si>
  <si>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</si>
  <si>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</si>
  <si>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</si>
  <si>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</si>
  <si>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</si>
  <si>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</si>
  <si>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</si>
  <si>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</si>
  <si>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</si>
  <si>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</si>
  <si>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</si>
  <si>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TO ADD PARTNER FUNDS</t>
  </si>
  <si>
    <t>BUDGET #9 FY25 DECEMBER 20, 2024</t>
  </si>
  <si>
    <t>BUDGET #10 FY25</t>
  </si>
  <si>
    <t>CT EOL 25CCBOSTVETSUI</t>
  </si>
  <si>
    <t xml:space="preserve">JVSG FY25 Infrastructure </t>
  </si>
  <si>
    <t>FVETS2024</t>
  </si>
  <si>
    <t>K109</t>
  </si>
  <si>
    <t>TO ADD JVSG FUNDS</t>
  </si>
  <si>
    <t>BUDGET #10 FY25 DECEMBER 23, 2024</t>
  </si>
  <si>
    <t>BUDGET #11 FY25 JANUARY 17, 2025</t>
  </si>
  <si>
    <t>TO ADD DTA WPP</t>
  </si>
  <si>
    <t>DTA WPP</t>
  </si>
  <si>
    <t>SPSS2025</t>
  </si>
  <si>
    <t>4400-1979</t>
  </si>
  <si>
    <t>K227</t>
  </si>
  <si>
    <t>BUDGET #11 FY25</t>
  </si>
  <si>
    <t>BUDGET #12 FY25</t>
  </si>
  <si>
    <t>MA SCSEP</t>
  </si>
  <si>
    <t>FAD24A60AD</t>
  </si>
  <si>
    <t>9110-1178</t>
  </si>
  <si>
    <t>K116</t>
  </si>
  <si>
    <t>BUDGET #12  FY25 MARCH 6,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</si>
</sst>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b/>
      <sz val="12"/>
      <color rgb="FF000000"/>
      <name val="Book Antiqua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9" fillId="0" borderId="0"/>
    <xf numFmtId="0" fontId="19" fillId="0" borderId="0" applyNumberFormat="0" applyFill="0" applyBorder="0" applyAlignment="0" applyProtection="0"/>
  </cellStyleXfs>
  <cellXfs count="9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8" fillId="0" borderId="0" xfId="0" applyFont="1"/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quotePrefix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11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44" fontId="3" fillId="0" borderId="0" xfId="1" applyFont="1"/>
    <xf numFmtId="0" fontId="11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wrapText="1"/>
    </xf>
    <xf numFmtId="0" fontId="8" fillId="0" borderId="0" xfId="0" applyFont="1" applyAlignment="1">
      <alignment horizontal="left"/>
    </xf>
    <xf numFmtId="0" fontId="11" fillId="0" borderId="1" xfId="0" quotePrefix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37" fontId="8" fillId="0" borderId="1" xfId="2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4" fontId="8" fillId="0" borderId="5" xfId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44" fontId="8" fillId="0" borderId="4" xfId="1" applyFont="1" applyBorder="1" applyAlignment="1">
      <alignment horizontal="center" vertical="center"/>
    </xf>
    <xf numFmtId="44" fontId="8" fillId="0" borderId="1" xfId="1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2" fillId="0" borderId="1" xfId="0" applyFont="1" applyBorder="1"/>
    <xf numFmtId="44" fontId="8" fillId="0" borderId="1" xfId="1" applyFont="1" applyBorder="1" applyAlignment="1">
      <alignment horizontal="center" wrapText="1"/>
    </xf>
    <xf numFmtId="44" fontId="4" fillId="0" borderId="0" xfId="1" applyFont="1"/>
    <xf numFmtId="44" fontId="3" fillId="0" borderId="0" xfId="1" applyFont="1" applyAlignment="1">
      <alignment horizontal="center"/>
    </xf>
    <xf numFmtId="44" fontId="8" fillId="0" borderId="1" xfId="1" applyFont="1" applyBorder="1" applyAlignment="1">
      <alignment horizontal="center" vertical="center" wrapText="1"/>
    </xf>
    <xf numFmtId="44" fontId="8" fillId="0" borderId="1" xfId="1" applyFont="1" applyBorder="1" applyAlignment="1">
      <alignment horizontal="center"/>
    </xf>
    <xf numFmtId="0" fontId="8" fillId="0" borderId="1" xfId="0" applyFont="1" applyBorder="1" applyAlignment="1" applyProtection="1">
      <alignment horizontal="center"/>
      <protection locked="0"/>
    </xf>
    <xf numFmtId="0" fontId="15" fillId="0" borderId="7" xfId="0" applyFont="1" applyBorder="1" applyAlignment="1">
      <alignment horizontal="center" wrapText="1"/>
    </xf>
    <xf numFmtId="7" fontId="8" fillId="0" borderId="0" xfId="0" applyNumberFormat="1" applyFont="1"/>
    <xf numFmtId="43" fontId="8" fillId="0" borderId="1" xfId="0" applyNumberFormat="1" applyFont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 applyAlignment="1">
      <alignment horizontal="center"/>
    </xf>
    <xf numFmtId="44" fontId="8" fillId="0" borderId="0" xfId="1" applyFont="1" applyFill="1" applyBorder="1"/>
    <xf numFmtId="44" fontId="8" fillId="0" borderId="0" xfId="0" applyNumberFormat="1" applyFont="1"/>
    <xf numFmtId="44" fontId="8" fillId="0" borderId="0" xfId="1" applyFont="1" applyAlignment="1">
      <alignment horizontal="center"/>
    </xf>
    <xf numFmtId="44" fontId="8" fillId="0" borderId="0" xfId="1" applyFont="1"/>
    <xf numFmtId="0" fontId="8" fillId="2" borderId="1" xfId="0" applyFont="1" applyFill="1" applyBorder="1" applyAlignment="1">
      <alignment horizontal="left"/>
    </xf>
    <xf numFmtId="0" fontId="8" fillId="0" borderId="1" xfId="0" quotePrefix="1" applyFont="1" applyBorder="1" applyAlignment="1">
      <alignment horizontal="left"/>
    </xf>
    <xf numFmtId="0" fontId="17" fillId="0" borderId="7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2" fillId="0" borderId="8" xfId="0" applyFont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8" fillId="3" borderId="1" xfId="0" quotePrefix="1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7" fontId="8" fillId="3" borderId="1" xfId="0" applyNumberFormat="1" applyFont="1" applyFill="1" applyBorder="1" applyAlignment="1">
      <alignment horizontal="center" wrapText="1"/>
    </xf>
    <xf numFmtId="44" fontId="8" fillId="3" borderId="1" xfId="1" applyFont="1" applyFill="1" applyBorder="1" applyAlignment="1">
      <alignment horizontal="center" wrapText="1"/>
    </xf>
    <xf numFmtId="44" fontId="8" fillId="3" borderId="1" xfId="1" applyFont="1" applyFill="1" applyBorder="1" applyAlignment="1">
      <alignment horizontal="center" vertical="center"/>
    </xf>
    <xf numFmtId="0" fontId="8" fillId="3" borderId="0" xfId="0" applyFont="1" applyFill="1"/>
    <xf numFmtId="0" fontId="18" fillId="0" borderId="1" xfId="0" applyFont="1" applyBorder="1" applyAlignment="1">
      <alignment vertical="center"/>
    </xf>
    <xf numFmtId="0" fontId="20" fillId="2" borderId="0" xfId="3" applyFont="1" applyFill="1" applyAlignment="1">
      <alignment vertical="center"/>
    </xf>
    <xf numFmtId="0" fontId="21" fillId="2" borderId="0" xfId="0" applyFont="1" applyFill="1"/>
    <xf numFmtId="0" fontId="21" fillId="2" borderId="0" xfId="0" applyFont="1" applyFill="1" applyAlignment="1">
      <alignment horizontal="center"/>
    </xf>
    <xf numFmtId="44" fontId="21" fillId="2" borderId="0" xfId="1" applyFont="1" applyFill="1" applyAlignment="1">
      <alignment horizontal="center"/>
    </xf>
    <xf numFmtId="0" fontId="8" fillId="2" borderId="1" xfId="0" quotePrefix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44" fontId="8" fillId="2" borderId="1" xfId="1" applyFont="1" applyFill="1" applyBorder="1" applyAlignment="1">
      <alignment horizontal="center" vertical="center" wrapText="1"/>
    </xf>
    <xf numFmtId="44" fontId="8" fillId="2" borderId="1" xfId="1" applyFont="1" applyFill="1" applyBorder="1" applyAlignment="1">
      <alignment horizontal="center" vertical="center"/>
    </xf>
    <xf numFmtId="0" fontId="8" fillId="3" borderId="1" xfId="0" quotePrefix="1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/>
    </xf>
    <xf numFmtId="0" fontId="22" fillId="0" borderId="7" xfId="0" applyFont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/>
    </xf>
    <xf numFmtId="0" fontId="11" fillId="0" borderId="9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25"/>
  <sheetViews>
    <sheetView tabSelected="1" topLeftCell="A2" zoomScale="120" zoomScaleNormal="120" workbookViewId="0">
      <selection activeCell="C80" sqref="C80"/>
    </sheetView>
  </sheetViews>
  <sheetFormatPr defaultColWidth="9.140625" defaultRowHeight="13.5" x14ac:dyDescent="0.25"/>
  <cols>
    <col min="1" max="1" width="71.2851562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42578125" style="2" customWidth="1"/>
    <col min="7" max="7" width="27.140625" style="2" customWidth="1"/>
    <col min="8" max="8" width="14.140625" style="2" hidden="1" customWidth="1"/>
    <col min="9" max="19" width="18" style="48" hidden="1" customWidth="1"/>
    <col min="20" max="20" width="18" style="48" customWidth="1"/>
    <col min="21" max="21" width="13.85546875" style="26" hidden="1" customWidth="1"/>
    <col min="22" max="22" width="13.28515625" style="3" bestFit="1" customWidth="1"/>
    <col min="23" max="16384" width="9.140625" style="3"/>
  </cols>
  <sheetData>
    <row r="1" spans="1:21" ht="20.25" x14ac:dyDescent="0.3">
      <c r="A1" s="3" t="s">
        <v>11</v>
      </c>
      <c r="B1" s="95" t="s">
        <v>10</v>
      </c>
      <c r="C1" s="96"/>
      <c r="D1" s="96"/>
      <c r="E1" s="96"/>
      <c r="F1" s="96"/>
      <c r="G1" s="96"/>
      <c r="H1" s="96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</row>
    <row r="2" spans="1:21" ht="20.25" x14ac:dyDescent="0.3">
      <c r="B2" s="6"/>
      <c r="C2" s="6"/>
      <c r="D2" s="6"/>
      <c r="E2" s="7"/>
      <c r="F2" s="7"/>
      <c r="G2" s="7"/>
    </row>
    <row r="3" spans="1:21" ht="20.25" x14ac:dyDescent="0.3">
      <c r="A3" s="4" t="s">
        <v>51</v>
      </c>
      <c r="B3" s="6" t="s">
        <v>7</v>
      </c>
      <c r="C3" s="1"/>
    </row>
    <row r="4" spans="1:21" ht="21" thickBot="1" x14ac:dyDescent="0.35">
      <c r="A4" s="4"/>
      <c r="B4" s="5"/>
      <c r="C4" s="1"/>
    </row>
    <row r="5" spans="1:21" s="9" customFormat="1" ht="45" x14ac:dyDescent="0.3">
      <c r="A5" s="34"/>
      <c r="B5" s="35" t="s">
        <v>2</v>
      </c>
      <c r="C5" s="35" t="s">
        <v>3</v>
      </c>
      <c r="D5" s="35" t="s">
        <v>4</v>
      </c>
      <c r="E5" s="35" t="s">
        <v>5</v>
      </c>
      <c r="F5" s="35" t="s">
        <v>1</v>
      </c>
      <c r="G5" s="36" t="s">
        <v>31</v>
      </c>
      <c r="H5" s="37" t="s">
        <v>46</v>
      </c>
      <c r="I5" s="36" t="s">
        <v>53</v>
      </c>
      <c r="J5" s="36" t="s">
        <v>62</v>
      </c>
      <c r="K5" s="36" t="s">
        <v>89</v>
      </c>
      <c r="L5" s="36" t="s">
        <v>95</v>
      </c>
      <c r="M5" s="36" t="s">
        <v>100</v>
      </c>
      <c r="N5" s="36" t="s">
        <v>104</v>
      </c>
      <c r="O5" s="36" t="s">
        <v>114</v>
      </c>
      <c r="P5" s="36" t="s">
        <v>115</v>
      </c>
      <c r="Q5" s="36" t="s">
        <v>126</v>
      </c>
      <c r="R5" s="36" t="s">
        <v>145</v>
      </c>
      <c r="S5" s="36" t="s">
        <v>158</v>
      </c>
      <c r="T5" s="36" t="s">
        <v>159</v>
      </c>
      <c r="U5" s="38" t="s">
        <v>6</v>
      </c>
    </row>
    <row r="6" spans="1:21" s="9" customFormat="1" ht="16.5" hidden="1" x14ac:dyDescent="0.3">
      <c r="A6" s="8" t="s">
        <v>8</v>
      </c>
      <c r="B6" s="8"/>
      <c r="C6" s="8"/>
      <c r="D6" s="8"/>
      <c r="E6" s="8"/>
      <c r="F6" s="8"/>
      <c r="G6" s="8"/>
      <c r="H6" s="8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39"/>
    </row>
    <row r="7" spans="1:21" s="9" customFormat="1" ht="16.5" hidden="1" x14ac:dyDescent="0.3">
      <c r="A7" s="11" t="s">
        <v>70</v>
      </c>
      <c r="B7" s="8"/>
      <c r="C7" s="8"/>
      <c r="D7" s="8"/>
      <c r="E7" s="8"/>
      <c r="F7" s="8"/>
      <c r="G7" s="43"/>
      <c r="H7" s="8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39"/>
    </row>
    <row r="8" spans="1:21" s="16" customFormat="1" ht="15" hidden="1" x14ac:dyDescent="0.25">
      <c r="A8" s="32" t="s">
        <v>117</v>
      </c>
      <c r="B8" s="12" t="s">
        <v>118</v>
      </c>
      <c r="C8" s="24" t="s">
        <v>119</v>
      </c>
      <c r="D8" s="11" t="s">
        <v>14</v>
      </c>
      <c r="E8" s="11">
        <v>6501</v>
      </c>
      <c r="F8" s="12">
        <v>17.259</v>
      </c>
      <c r="G8" s="88" t="s">
        <v>32</v>
      </c>
      <c r="H8" s="40"/>
      <c r="I8" s="40"/>
      <c r="J8" s="40"/>
      <c r="K8" s="40"/>
      <c r="L8" s="40"/>
      <c r="M8" s="40"/>
      <c r="N8" s="40"/>
      <c r="O8" s="40"/>
      <c r="P8" s="40">
        <f>2549208-1</f>
        <v>2549207</v>
      </c>
      <c r="Q8" s="40"/>
      <c r="R8" s="40"/>
      <c r="S8" s="40"/>
      <c r="T8" s="40"/>
      <c r="U8" s="39">
        <f>P8</f>
        <v>2549207</v>
      </c>
    </row>
    <row r="9" spans="1:21" s="16" customFormat="1" ht="15" hidden="1" x14ac:dyDescent="0.25">
      <c r="A9" s="32" t="s">
        <v>117</v>
      </c>
      <c r="B9" s="12" t="s">
        <v>120</v>
      </c>
      <c r="C9" s="24" t="s">
        <v>119</v>
      </c>
      <c r="D9" s="11" t="s">
        <v>14</v>
      </c>
      <c r="E9" s="11">
        <v>6501</v>
      </c>
      <c r="F9" s="12">
        <v>17.259</v>
      </c>
      <c r="G9" s="88" t="s">
        <v>32</v>
      </c>
      <c r="H9" s="40"/>
      <c r="I9" s="40"/>
      <c r="J9" s="40"/>
      <c r="K9" s="40"/>
      <c r="L9" s="40"/>
      <c r="M9" s="40"/>
      <c r="N9" s="40"/>
      <c r="O9" s="40"/>
      <c r="P9" s="40">
        <v>1</v>
      </c>
      <c r="Q9" s="40"/>
      <c r="R9" s="40"/>
      <c r="S9" s="40"/>
      <c r="T9" s="40"/>
      <c r="U9" s="39">
        <f t="shared" ref="U9:U17" si="0">P9</f>
        <v>1</v>
      </c>
    </row>
    <row r="10" spans="1:21" s="16" customFormat="1" ht="15" hidden="1" x14ac:dyDescent="0.25">
      <c r="A10" s="15" t="s">
        <v>21</v>
      </c>
      <c r="B10" s="12" t="s">
        <v>118</v>
      </c>
      <c r="C10" s="24" t="s">
        <v>121</v>
      </c>
      <c r="D10" s="11" t="s">
        <v>15</v>
      </c>
      <c r="E10" s="11">
        <v>6502</v>
      </c>
      <c r="F10" s="11">
        <v>17.257999999999999</v>
      </c>
      <c r="G10" s="88" t="s">
        <v>32</v>
      </c>
      <c r="H10" s="40"/>
      <c r="I10" s="40"/>
      <c r="J10" s="40"/>
      <c r="K10" s="40"/>
      <c r="L10" s="40"/>
      <c r="M10" s="40"/>
      <c r="N10" s="40"/>
      <c r="O10" s="40"/>
      <c r="P10" s="40">
        <f>384709-1</f>
        <v>384708</v>
      </c>
      <c r="Q10" s="40"/>
      <c r="R10" s="40"/>
      <c r="S10" s="40"/>
      <c r="T10" s="40"/>
      <c r="U10" s="39">
        <f t="shared" si="0"/>
        <v>384708</v>
      </c>
    </row>
    <row r="11" spans="1:21" s="16" customFormat="1" ht="15" hidden="1" x14ac:dyDescent="0.25">
      <c r="A11" s="15" t="s">
        <v>21</v>
      </c>
      <c r="B11" s="12" t="s">
        <v>120</v>
      </c>
      <c r="C11" s="24" t="s">
        <v>121</v>
      </c>
      <c r="D11" s="11" t="s">
        <v>15</v>
      </c>
      <c r="E11" s="11">
        <v>6502</v>
      </c>
      <c r="F11" s="11">
        <v>17.257999999999999</v>
      </c>
      <c r="G11" s="88" t="s">
        <v>32</v>
      </c>
      <c r="H11" s="40"/>
      <c r="I11" s="40"/>
      <c r="J11" s="40"/>
      <c r="K11" s="40"/>
      <c r="L11" s="40"/>
      <c r="M11" s="40"/>
      <c r="N11" s="40"/>
      <c r="O11" s="40"/>
      <c r="P11" s="40">
        <v>1</v>
      </c>
      <c r="Q11" s="40"/>
      <c r="R11" s="40"/>
      <c r="S11" s="40"/>
      <c r="T11" s="40"/>
      <c r="U11" s="39">
        <f t="shared" si="0"/>
        <v>1</v>
      </c>
    </row>
    <row r="12" spans="1:21" s="16" customFormat="1" ht="15" hidden="1" x14ac:dyDescent="0.25">
      <c r="A12" s="15" t="s">
        <v>21</v>
      </c>
      <c r="B12" s="12" t="s">
        <v>118</v>
      </c>
      <c r="C12" s="24" t="s">
        <v>122</v>
      </c>
      <c r="D12" s="11" t="s">
        <v>15</v>
      </c>
      <c r="E12" s="11">
        <v>6502</v>
      </c>
      <c r="F12" s="11">
        <v>17.257999999999999</v>
      </c>
      <c r="G12" s="88" t="s">
        <v>32</v>
      </c>
      <c r="H12" s="40"/>
      <c r="I12" s="40"/>
      <c r="J12" s="40"/>
      <c r="K12" s="40"/>
      <c r="L12" s="40"/>
      <c r="M12" s="40"/>
      <c r="N12" s="40"/>
      <c r="O12" s="40"/>
      <c r="P12" s="40">
        <f>1572194-1</f>
        <v>1572193</v>
      </c>
      <c r="Q12" s="40"/>
      <c r="R12" s="40"/>
      <c r="S12" s="40"/>
      <c r="T12" s="40"/>
      <c r="U12" s="39">
        <f t="shared" si="0"/>
        <v>1572193</v>
      </c>
    </row>
    <row r="13" spans="1:21" s="16" customFormat="1" ht="15" hidden="1" x14ac:dyDescent="0.25">
      <c r="A13" s="15" t="s">
        <v>21</v>
      </c>
      <c r="B13" s="12" t="s">
        <v>120</v>
      </c>
      <c r="C13" s="24" t="s">
        <v>122</v>
      </c>
      <c r="D13" s="11" t="s">
        <v>15</v>
      </c>
      <c r="E13" s="11">
        <v>6502</v>
      </c>
      <c r="F13" s="11">
        <v>17.257999999999999</v>
      </c>
      <c r="G13" s="88" t="s">
        <v>32</v>
      </c>
      <c r="H13" s="40"/>
      <c r="I13" s="40"/>
      <c r="J13" s="40"/>
      <c r="K13" s="40"/>
      <c r="L13" s="40"/>
      <c r="M13" s="40"/>
      <c r="N13" s="40"/>
      <c r="O13" s="40"/>
      <c r="P13" s="40">
        <v>1</v>
      </c>
      <c r="Q13" s="40"/>
      <c r="R13" s="40"/>
      <c r="S13" s="40"/>
      <c r="T13" s="40"/>
      <c r="U13" s="39">
        <f t="shared" si="0"/>
        <v>1</v>
      </c>
    </row>
    <row r="14" spans="1:21" s="16" customFormat="1" ht="15" hidden="1" x14ac:dyDescent="0.25">
      <c r="A14" s="18" t="s">
        <v>25</v>
      </c>
      <c r="B14" s="12" t="s">
        <v>118</v>
      </c>
      <c r="C14" s="11" t="s">
        <v>123</v>
      </c>
      <c r="D14" s="11" t="s">
        <v>16</v>
      </c>
      <c r="E14" s="11">
        <v>6503</v>
      </c>
      <c r="F14" s="11">
        <v>17.277999999999999</v>
      </c>
      <c r="G14" s="88" t="s">
        <v>32</v>
      </c>
      <c r="H14" s="40"/>
      <c r="I14" s="40"/>
      <c r="J14" s="40"/>
      <c r="K14" s="40"/>
      <c r="L14" s="40"/>
      <c r="M14" s="40"/>
      <c r="N14" s="40"/>
      <c r="O14" s="40"/>
      <c r="P14" s="40">
        <f>235554-1</f>
        <v>235553</v>
      </c>
      <c r="Q14" s="40"/>
      <c r="R14" s="40"/>
      <c r="S14" s="40"/>
      <c r="T14" s="40"/>
      <c r="U14" s="39">
        <f t="shared" si="0"/>
        <v>235553</v>
      </c>
    </row>
    <row r="15" spans="1:21" s="16" customFormat="1" ht="15" hidden="1" x14ac:dyDescent="0.25">
      <c r="A15" s="18" t="s">
        <v>25</v>
      </c>
      <c r="B15" s="12" t="s">
        <v>120</v>
      </c>
      <c r="C15" s="11" t="s">
        <v>123</v>
      </c>
      <c r="D15" s="11" t="s">
        <v>16</v>
      </c>
      <c r="E15" s="11">
        <v>6503</v>
      </c>
      <c r="F15" s="11">
        <v>17.277999999999999</v>
      </c>
      <c r="G15" s="88" t="s">
        <v>32</v>
      </c>
      <c r="H15" s="40"/>
      <c r="I15" s="40"/>
      <c r="J15" s="40"/>
      <c r="K15" s="40"/>
      <c r="L15" s="40"/>
      <c r="M15" s="40"/>
      <c r="N15" s="40"/>
      <c r="O15" s="40"/>
      <c r="P15" s="40">
        <v>1</v>
      </c>
      <c r="Q15" s="40"/>
      <c r="R15" s="40"/>
      <c r="S15" s="40"/>
      <c r="T15" s="40"/>
      <c r="U15" s="39">
        <f t="shared" si="0"/>
        <v>1</v>
      </c>
    </row>
    <row r="16" spans="1:21" s="16" customFormat="1" ht="15" hidden="1" x14ac:dyDescent="0.25">
      <c r="A16" s="18" t="s">
        <v>25</v>
      </c>
      <c r="B16" s="12" t="s">
        <v>118</v>
      </c>
      <c r="C16" s="11" t="s">
        <v>124</v>
      </c>
      <c r="D16" s="11" t="s">
        <v>16</v>
      </c>
      <c r="E16" s="11">
        <v>6503</v>
      </c>
      <c r="F16" s="11">
        <v>17.277999999999999</v>
      </c>
      <c r="G16" s="88" t="s">
        <v>32</v>
      </c>
      <c r="H16" s="8"/>
      <c r="I16" s="49"/>
      <c r="J16" s="49"/>
      <c r="K16" s="49"/>
      <c r="L16" s="49"/>
      <c r="M16" s="49"/>
      <c r="N16" s="49"/>
      <c r="O16" s="49"/>
      <c r="P16" s="49">
        <f>857163-1</f>
        <v>857162</v>
      </c>
      <c r="Q16" s="49"/>
      <c r="R16" s="49"/>
      <c r="S16" s="49"/>
      <c r="T16" s="49"/>
      <c r="U16" s="39">
        <f t="shared" si="0"/>
        <v>857162</v>
      </c>
    </row>
    <row r="17" spans="1:21" s="16" customFormat="1" ht="15" hidden="1" x14ac:dyDescent="0.25">
      <c r="A17" s="18" t="s">
        <v>25</v>
      </c>
      <c r="B17" s="12" t="s">
        <v>120</v>
      </c>
      <c r="C17" s="11" t="s">
        <v>124</v>
      </c>
      <c r="D17" s="11" t="s">
        <v>16</v>
      </c>
      <c r="E17" s="11">
        <v>6503</v>
      </c>
      <c r="F17" s="11">
        <v>17.277999999999999</v>
      </c>
      <c r="G17" s="88" t="s">
        <v>32</v>
      </c>
      <c r="H17" s="8"/>
      <c r="I17" s="49"/>
      <c r="J17" s="49"/>
      <c r="K17" s="49"/>
      <c r="L17" s="49"/>
      <c r="M17" s="49"/>
      <c r="N17" s="49"/>
      <c r="O17" s="49"/>
      <c r="P17" s="49">
        <v>1</v>
      </c>
      <c r="Q17" s="49"/>
      <c r="R17" s="49"/>
      <c r="S17" s="49"/>
      <c r="T17" s="49"/>
      <c r="U17" s="39">
        <f t="shared" si="0"/>
        <v>1</v>
      </c>
    </row>
    <row r="18" spans="1:21" s="16" customFormat="1" ht="15" hidden="1" x14ac:dyDescent="0.25">
      <c r="A18" s="15"/>
      <c r="B18" s="12"/>
      <c r="C18" s="11"/>
      <c r="D18" s="11"/>
      <c r="E18" s="12"/>
      <c r="F18" s="11"/>
      <c r="G18" s="41"/>
      <c r="H18" s="8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39"/>
    </row>
    <row r="19" spans="1:21" s="16" customFormat="1" ht="15" hidden="1" x14ac:dyDescent="0.25">
      <c r="A19" s="63"/>
      <c r="B19" s="80"/>
      <c r="C19" s="81"/>
      <c r="D19" s="81"/>
      <c r="E19" s="80"/>
      <c r="F19" s="81"/>
      <c r="G19" s="82"/>
      <c r="H19" s="83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5"/>
    </row>
    <row r="20" spans="1:21" s="16" customFormat="1" ht="16.5" hidden="1" x14ac:dyDescent="0.3">
      <c r="A20" s="86" t="s">
        <v>64</v>
      </c>
      <c r="B20" s="69" t="s">
        <v>54</v>
      </c>
      <c r="C20" s="87" t="s">
        <v>66</v>
      </c>
      <c r="D20" s="10" t="s">
        <v>14</v>
      </c>
      <c r="E20" s="10">
        <v>6501</v>
      </c>
      <c r="F20" s="12">
        <v>17.259</v>
      </c>
      <c r="G20" s="43" t="s">
        <v>32</v>
      </c>
      <c r="H20" s="8"/>
      <c r="I20" s="49"/>
      <c r="J20" s="49">
        <v>1223231</v>
      </c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39">
        <f>J20</f>
        <v>1223231</v>
      </c>
    </row>
    <row r="21" spans="1:21" s="16" customFormat="1" ht="15" hidden="1" x14ac:dyDescent="0.25">
      <c r="A21" s="15" t="s">
        <v>21</v>
      </c>
      <c r="B21" s="12" t="s">
        <v>54</v>
      </c>
      <c r="C21" s="11" t="s">
        <v>67</v>
      </c>
      <c r="D21" s="11" t="s">
        <v>15</v>
      </c>
      <c r="E21" s="11">
        <v>6502</v>
      </c>
      <c r="F21" s="11">
        <v>17.257999999999999</v>
      </c>
      <c r="G21" s="52" t="s">
        <v>32</v>
      </c>
      <c r="H21" s="8"/>
      <c r="I21" s="49"/>
      <c r="J21" s="49">
        <v>282254.07</v>
      </c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39">
        <f t="shared" ref="U21:U58" si="1">J21</f>
        <v>282254.07</v>
      </c>
    </row>
    <row r="22" spans="1:21" s="16" customFormat="1" ht="16.5" hidden="1" x14ac:dyDescent="0.3">
      <c r="A22" s="18" t="s">
        <v>25</v>
      </c>
      <c r="B22" s="12" t="s">
        <v>54</v>
      </c>
      <c r="C22" s="44" t="s">
        <v>68</v>
      </c>
      <c r="D22" s="11" t="s">
        <v>16</v>
      </c>
      <c r="E22" s="11">
        <v>6503</v>
      </c>
      <c r="F22" s="11">
        <v>17.277999999999999</v>
      </c>
      <c r="G22" s="52" t="s">
        <v>32</v>
      </c>
      <c r="H22" s="8"/>
      <c r="I22" s="49"/>
      <c r="J22" s="49">
        <v>135902.56</v>
      </c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39">
        <f t="shared" si="1"/>
        <v>135902.56</v>
      </c>
    </row>
    <row r="23" spans="1:21" s="16" customFormat="1" ht="15" hidden="1" x14ac:dyDescent="0.25">
      <c r="A23" s="18" t="s">
        <v>65</v>
      </c>
      <c r="B23" s="12" t="s">
        <v>54</v>
      </c>
      <c r="C23" s="11" t="s">
        <v>69</v>
      </c>
      <c r="D23" s="11" t="s">
        <v>16</v>
      </c>
      <c r="E23" s="11">
        <v>6407</v>
      </c>
      <c r="F23" s="11">
        <v>17.277999999999999</v>
      </c>
      <c r="G23" s="52" t="s">
        <v>32</v>
      </c>
      <c r="H23" s="8"/>
      <c r="I23" s="49"/>
      <c r="J23" s="49">
        <v>18845.169999999998</v>
      </c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39">
        <f t="shared" si="1"/>
        <v>18845.169999999998</v>
      </c>
    </row>
    <row r="24" spans="1:21" s="16" customFormat="1" ht="15.75" hidden="1" customHeight="1" x14ac:dyDescent="0.25">
      <c r="A24" s="23"/>
      <c r="B24" s="12"/>
      <c r="C24" s="27"/>
      <c r="D24" s="17"/>
      <c r="E24" s="28"/>
      <c r="F24" s="28"/>
      <c r="G24" s="28"/>
      <c r="H24" s="8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39">
        <f t="shared" si="1"/>
        <v>0</v>
      </c>
    </row>
    <row r="25" spans="1:21" s="16" customFormat="1" ht="15.75" hidden="1" customHeight="1" x14ac:dyDescent="0.25">
      <c r="A25" s="15"/>
      <c r="B25" s="12"/>
      <c r="C25" s="8"/>
      <c r="D25" s="8"/>
      <c r="E25" s="8"/>
      <c r="F25" s="8"/>
      <c r="G25" s="8"/>
      <c r="H25" s="8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39">
        <f t="shared" si="1"/>
        <v>0</v>
      </c>
    </row>
    <row r="26" spans="1:21" s="16" customFormat="1" ht="15.75" hidden="1" customHeight="1" x14ac:dyDescent="0.25">
      <c r="A26" s="8" t="s">
        <v>8</v>
      </c>
      <c r="B26" s="12"/>
      <c r="C26" s="17"/>
      <c r="D26" s="17"/>
      <c r="E26" s="19"/>
      <c r="F26" s="11"/>
      <c r="G26" s="11"/>
      <c r="H26" s="11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39">
        <f t="shared" si="1"/>
        <v>0</v>
      </c>
    </row>
    <row r="27" spans="1:21" s="16" customFormat="1" ht="15.75" hidden="1" customHeight="1" x14ac:dyDescent="0.25">
      <c r="A27" s="11" t="s">
        <v>96</v>
      </c>
      <c r="B27" s="12"/>
      <c r="C27" s="17"/>
      <c r="D27" s="17"/>
      <c r="E27" s="19"/>
      <c r="F27" s="11"/>
      <c r="G27" s="11"/>
      <c r="H27" s="11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39">
        <f t="shared" si="1"/>
        <v>0</v>
      </c>
    </row>
    <row r="28" spans="1:21" s="16" customFormat="1" ht="15.6" hidden="1" customHeight="1" x14ac:dyDescent="0.25">
      <c r="A28" s="15"/>
      <c r="B28" s="12"/>
      <c r="C28" s="11"/>
      <c r="D28" s="11"/>
      <c r="E28" s="11"/>
      <c r="F28" s="12"/>
      <c r="G28" s="12"/>
      <c r="H28" s="13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39">
        <f t="shared" si="1"/>
        <v>0</v>
      </c>
    </row>
    <row r="29" spans="1:21" s="16" customFormat="1" ht="15" hidden="1" x14ac:dyDescent="0.25">
      <c r="A29" s="23" t="s">
        <v>12</v>
      </c>
      <c r="B29" s="30" t="s">
        <v>54</v>
      </c>
      <c r="C29" s="24" t="s">
        <v>101</v>
      </c>
      <c r="D29" s="33" t="s">
        <v>27</v>
      </c>
      <c r="E29" s="67" t="s">
        <v>28</v>
      </c>
      <c r="F29" s="11" t="s">
        <v>13</v>
      </c>
      <c r="G29" s="11"/>
      <c r="H29" s="14"/>
      <c r="I29" s="46"/>
      <c r="J29" s="46"/>
      <c r="K29" s="46"/>
      <c r="L29" s="46"/>
      <c r="M29" s="46">
        <v>95000</v>
      </c>
      <c r="N29" s="46"/>
      <c r="O29" s="46"/>
      <c r="P29" s="46"/>
      <c r="Q29" s="46"/>
      <c r="R29" s="46"/>
      <c r="S29" s="46"/>
      <c r="T29" s="46"/>
      <c r="U29" s="39">
        <f>SUM(M29)</f>
        <v>95000</v>
      </c>
    </row>
    <row r="30" spans="1:21" s="16" customFormat="1" ht="15.75" hidden="1" customHeight="1" x14ac:dyDescent="0.25">
      <c r="A30" s="23" t="s">
        <v>17</v>
      </c>
      <c r="B30" s="30" t="s">
        <v>54</v>
      </c>
      <c r="C30" s="11" t="s">
        <v>97</v>
      </c>
      <c r="D30" s="33" t="s">
        <v>29</v>
      </c>
      <c r="E30" s="33" t="s">
        <v>30</v>
      </c>
      <c r="F30" s="12" t="s">
        <v>13</v>
      </c>
      <c r="G30" s="12"/>
      <c r="H30" s="13"/>
      <c r="I30" s="50"/>
      <c r="J30" s="50"/>
      <c r="K30" s="50"/>
      <c r="L30" s="50">
        <v>860169.7</v>
      </c>
      <c r="M30" s="50"/>
      <c r="N30" s="50"/>
      <c r="O30" s="50"/>
      <c r="P30" s="50"/>
      <c r="Q30" s="50"/>
      <c r="R30" s="50"/>
      <c r="S30" s="50"/>
      <c r="T30" s="50"/>
      <c r="U30" s="39">
        <f>L30</f>
        <v>860169.7</v>
      </c>
    </row>
    <row r="31" spans="1:21" s="16" customFormat="1" ht="15.6" hidden="1" customHeight="1" x14ac:dyDescent="0.25">
      <c r="A31" s="23"/>
      <c r="B31" s="12"/>
      <c r="C31" s="11"/>
      <c r="D31" s="11"/>
      <c r="E31" s="11"/>
      <c r="F31" s="12"/>
      <c r="G31" s="12"/>
      <c r="H31" s="13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39">
        <f t="shared" si="1"/>
        <v>0</v>
      </c>
    </row>
    <row r="32" spans="1:21" s="16" customFormat="1" ht="15.75" hidden="1" customHeight="1" x14ac:dyDescent="0.25">
      <c r="A32" s="23"/>
      <c r="B32" s="12"/>
      <c r="C32" s="17"/>
      <c r="D32" s="17"/>
      <c r="E32" s="17"/>
      <c r="F32" s="12"/>
      <c r="G32" s="12"/>
      <c r="H32" s="13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39">
        <f t="shared" si="1"/>
        <v>0</v>
      </c>
    </row>
    <row r="33" spans="1:22" s="16" customFormat="1" ht="15.75" hidden="1" customHeight="1" x14ac:dyDescent="0.25">
      <c r="A33" s="15"/>
      <c r="B33" s="12"/>
      <c r="C33" s="11"/>
      <c r="D33" s="11"/>
      <c r="E33" s="11"/>
      <c r="F33" s="12"/>
      <c r="G33" s="12"/>
      <c r="H33" s="13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39">
        <f t="shared" si="1"/>
        <v>0</v>
      </c>
    </row>
    <row r="34" spans="1:22" s="16" customFormat="1" ht="15.75" hidden="1" customHeight="1" x14ac:dyDescent="0.25">
      <c r="A34" s="8" t="s">
        <v>8</v>
      </c>
      <c r="B34" s="12"/>
      <c r="C34" s="11"/>
      <c r="D34" s="11"/>
      <c r="E34" s="12"/>
      <c r="F34" s="12"/>
      <c r="G34" s="12"/>
      <c r="H34" s="13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39">
        <f t="shared" si="1"/>
        <v>0</v>
      </c>
    </row>
    <row r="35" spans="1:22" s="16" customFormat="1" ht="15.75" hidden="1" customHeight="1" x14ac:dyDescent="0.25">
      <c r="A35" s="11" t="s">
        <v>94</v>
      </c>
      <c r="B35" s="12"/>
      <c r="C35" s="11"/>
      <c r="D35" s="11"/>
      <c r="E35" s="12"/>
      <c r="F35" s="12"/>
      <c r="G35" s="12"/>
      <c r="H35" s="13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39">
        <f t="shared" si="1"/>
        <v>0</v>
      </c>
    </row>
    <row r="36" spans="1:22" s="16" customFormat="1" ht="15.75" hidden="1" customHeight="1" x14ac:dyDescent="0.3">
      <c r="A36" s="18" t="s">
        <v>87</v>
      </c>
      <c r="B36" s="12" t="s">
        <v>88</v>
      </c>
      <c r="C36" s="11" t="s">
        <v>36</v>
      </c>
      <c r="D36" s="24" t="s">
        <v>37</v>
      </c>
      <c r="E36" s="24" t="s">
        <v>38</v>
      </c>
      <c r="F36" s="11">
        <v>17.245000000000001</v>
      </c>
      <c r="G36" s="44" t="s">
        <v>33</v>
      </c>
      <c r="H36" s="13"/>
      <c r="I36" s="50"/>
      <c r="J36" s="50"/>
      <c r="K36" s="50">
        <v>1861.08</v>
      </c>
      <c r="L36" s="50"/>
      <c r="M36" s="50"/>
      <c r="N36" s="50"/>
      <c r="O36" s="50"/>
      <c r="P36" s="50"/>
      <c r="Q36" s="50"/>
      <c r="R36" s="50"/>
      <c r="S36" s="50"/>
      <c r="T36" s="50"/>
      <c r="U36" s="39">
        <f t="shared" si="1"/>
        <v>0</v>
      </c>
    </row>
    <row r="37" spans="1:22" s="16" customFormat="1" ht="15" hidden="1" x14ac:dyDescent="0.25">
      <c r="A37" s="18"/>
      <c r="B37" s="12"/>
      <c r="C37" s="25"/>
      <c r="D37" s="24"/>
      <c r="E37" s="24"/>
      <c r="F37" s="11"/>
      <c r="G37" s="24"/>
      <c r="H37" s="13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39">
        <f t="shared" si="1"/>
        <v>0</v>
      </c>
    </row>
    <row r="38" spans="1:22" s="16" customFormat="1" ht="15" hidden="1" x14ac:dyDescent="0.25">
      <c r="A38" s="15"/>
      <c r="B38" s="12"/>
      <c r="C38" s="11"/>
      <c r="D38" s="11"/>
      <c r="E38" s="11"/>
      <c r="F38" s="11"/>
      <c r="G38" s="11"/>
      <c r="H38" s="13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39">
        <f t="shared" si="1"/>
        <v>0</v>
      </c>
    </row>
    <row r="39" spans="1:22" s="16" customFormat="1" ht="15" hidden="1" x14ac:dyDescent="0.25">
      <c r="A39" s="22"/>
      <c r="B39" s="12"/>
      <c r="C39" s="11"/>
      <c r="D39" s="11"/>
      <c r="E39" s="11"/>
      <c r="F39" s="11"/>
      <c r="G39" s="11"/>
      <c r="H39" s="13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39">
        <f t="shared" si="1"/>
        <v>0</v>
      </c>
    </row>
    <row r="40" spans="1:22" s="16" customFormat="1" ht="15" hidden="1" x14ac:dyDescent="0.25">
      <c r="A40" s="22"/>
      <c r="B40" s="12"/>
      <c r="C40" s="11"/>
      <c r="D40" s="11"/>
      <c r="E40" s="11"/>
      <c r="F40" s="11"/>
      <c r="G40" s="11"/>
      <c r="H40" s="13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39">
        <f t="shared" si="1"/>
        <v>0</v>
      </c>
    </row>
    <row r="41" spans="1:22" s="16" customFormat="1" ht="15" hidden="1" x14ac:dyDescent="0.25">
      <c r="A41" s="22"/>
      <c r="B41" s="12"/>
      <c r="C41" s="11"/>
      <c r="D41" s="11"/>
      <c r="E41" s="11"/>
      <c r="F41" s="11"/>
      <c r="G41" s="11"/>
      <c r="H41" s="13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39">
        <f t="shared" si="1"/>
        <v>0</v>
      </c>
      <c r="V41" s="60"/>
    </row>
    <row r="42" spans="1:22" s="16" customFormat="1" ht="15" hidden="1" x14ac:dyDescent="0.25">
      <c r="A42" s="15"/>
      <c r="B42" s="12"/>
      <c r="C42" s="17"/>
      <c r="D42" s="17"/>
      <c r="E42" s="19"/>
      <c r="F42" s="11"/>
      <c r="G42" s="11"/>
      <c r="H42" s="13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39">
        <f t="shared" si="1"/>
        <v>0</v>
      </c>
    </row>
    <row r="43" spans="1:22" s="16" customFormat="1" ht="15" hidden="1" x14ac:dyDescent="0.25">
      <c r="A43" s="15"/>
      <c r="B43" s="12"/>
      <c r="C43" s="17"/>
      <c r="D43" s="17"/>
      <c r="E43" s="19"/>
      <c r="F43" s="11"/>
      <c r="G43" s="11"/>
      <c r="H43" s="13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39">
        <f t="shared" si="1"/>
        <v>0</v>
      </c>
    </row>
    <row r="44" spans="1:22" s="16" customFormat="1" ht="15" hidden="1" x14ac:dyDescent="0.25">
      <c r="A44" s="8" t="s">
        <v>8</v>
      </c>
      <c r="B44" s="12"/>
      <c r="C44" s="17"/>
      <c r="D44" s="17"/>
      <c r="E44" s="19"/>
      <c r="F44" s="11"/>
      <c r="G44" s="11"/>
      <c r="H44" s="13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39">
        <f t="shared" si="1"/>
        <v>0</v>
      </c>
    </row>
    <row r="45" spans="1:22" s="16" customFormat="1" ht="15" hidden="1" x14ac:dyDescent="0.25">
      <c r="A45" s="11" t="s">
        <v>71</v>
      </c>
      <c r="B45" s="12"/>
      <c r="C45" s="17"/>
      <c r="D45" s="17"/>
      <c r="E45" s="19"/>
      <c r="F45" s="11"/>
      <c r="G45" s="11"/>
      <c r="H45" s="13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39">
        <f t="shared" si="1"/>
        <v>0</v>
      </c>
    </row>
    <row r="46" spans="1:22" s="16" customFormat="1" ht="15" hidden="1" x14ac:dyDescent="0.25">
      <c r="A46" s="31" t="s">
        <v>72</v>
      </c>
      <c r="B46" s="20" t="s">
        <v>63</v>
      </c>
      <c r="C46" s="11" t="s">
        <v>73</v>
      </c>
      <c r="D46" s="11" t="s">
        <v>23</v>
      </c>
      <c r="E46" s="11" t="s">
        <v>24</v>
      </c>
      <c r="F46" s="11">
        <v>17.225000000000001</v>
      </c>
      <c r="G46" s="52" t="s">
        <v>42</v>
      </c>
      <c r="H46" s="13"/>
      <c r="I46" s="50"/>
      <c r="J46" s="50">
        <v>350151.85</v>
      </c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39">
        <f t="shared" si="1"/>
        <v>350151.85</v>
      </c>
    </row>
    <row r="47" spans="1:22" s="16" customFormat="1" ht="15.75" hidden="1" x14ac:dyDescent="0.25">
      <c r="A47" s="22" t="s">
        <v>90</v>
      </c>
      <c r="B47" s="66" t="s">
        <v>91</v>
      </c>
      <c r="C47" s="11" t="s">
        <v>92</v>
      </c>
      <c r="D47" s="11" t="s">
        <v>23</v>
      </c>
      <c r="E47" s="11" t="s">
        <v>24</v>
      </c>
      <c r="F47" s="11">
        <v>17.225000000000001</v>
      </c>
      <c r="G47" s="65" t="s">
        <v>42</v>
      </c>
      <c r="H47" s="13"/>
      <c r="I47" s="50"/>
      <c r="J47" s="50"/>
      <c r="K47" s="50">
        <v>159269.54</v>
      </c>
      <c r="L47" s="50"/>
      <c r="M47" s="50"/>
      <c r="N47" s="50"/>
      <c r="O47" s="50"/>
      <c r="P47" s="50"/>
      <c r="Q47" s="50"/>
      <c r="R47" s="50"/>
      <c r="S47" s="50"/>
      <c r="T47" s="50"/>
      <c r="U47" s="39">
        <f>K47</f>
        <v>159269.54</v>
      </c>
    </row>
    <row r="48" spans="1:22" s="16" customFormat="1" ht="15" hidden="1" x14ac:dyDescent="0.25">
      <c r="A48" s="15"/>
      <c r="B48" s="12"/>
      <c r="C48" s="11"/>
      <c r="D48" s="11"/>
      <c r="E48" s="11"/>
      <c r="F48" s="11"/>
      <c r="G48" s="11"/>
      <c r="H48" s="14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39">
        <f t="shared" si="1"/>
        <v>0</v>
      </c>
    </row>
    <row r="49" spans="1:22" s="16" customFormat="1" ht="15" hidden="1" x14ac:dyDescent="0.25">
      <c r="A49" s="15"/>
      <c r="B49" s="12"/>
      <c r="C49" s="11"/>
      <c r="D49" s="11"/>
      <c r="E49" s="11"/>
      <c r="F49" s="11"/>
      <c r="G49" s="11"/>
      <c r="H49" s="14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39">
        <f t="shared" si="1"/>
        <v>0</v>
      </c>
    </row>
    <row r="50" spans="1:22" s="16" customFormat="1" ht="15" x14ac:dyDescent="0.25">
      <c r="A50" s="22"/>
      <c r="B50" s="12"/>
      <c r="C50" s="17"/>
      <c r="D50" s="17"/>
      <c r="E50" s="17"/>
      <c r="F50" s="11"/>
      <c r="G50" s="11"/>
      <c r="H50" s="14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39">
        <f t="shared" si="1"/>
        <v>0</v>
      </c>
    </row>
    <row r="51" spans="1:22" s="16" customFormat="1" ht="15" hidden="1" x14ac:dyDescent="0.25">
      <c r="A51" s="8" t="s">
        <v>8</v>
      </c>
      <c r="B51" s="12"/>
      <c r="C51" s="17"/>
      <c r="D51" s="17"/>
      <c r="E51" s="19"/>
      <c r="F51" s="11"/>
      <c r="G51" s="11"/>
      <c r="H51" s="13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39">
        <f t="shared" si="1"/>
        <v>0</v>
      </c>
    </row>
    <row r="52" spans="1:22" s="16" customFormat="1" ht="15" hidden="1" x14ac:dyDescent="0.25">
      <c r="A52" s="11" t="s">
        <v>146</v>
      </c>
      <c r="B52" s="12"/>
      <c r="C52" s="17"/>
      <c r="D52" s="17"/>
      <c r="E52" s="19"/>
      <c r="F52" s="11"/>
      <c r="G52" s="11"/>
      <c r="H52" s="13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39">
        <f t="shared" si="1"/>
        <v>0</v>
      </c>
    </row>
    <row r="53" spans="1:22" s="16" customFormat="1" ht="15" hidden="1" x14ac:dyDescent="0.25">
      <c r="A53" s="94" t="s">
        <v>147</v>
      </c>
      <c r="B53" s="12" t="s">
        <v>118</v>
      </c>
      <c r="C53" s="41" t="s">
        <v>148</v>
      </c>
      <c r="D53" s="17" t="s">
        <v>26</v>
      </c>
      <c r="E53" s="19" t="s">
        <v>149</v>
      </c>
      <c r="F53" s="21">
        <v>17.800999999999998</v>
      </c>
      <c r="G53" s="24" t="s">
        <v>34</v>
      </c>
      <c r="H53" s="14"/>
      <c r="I53" s="46"/>
      <c r="J53" s="46"/>
      <c r="K53" s="46"/>
      <c r="L53" s="46"/>
      <c r="M53" s="46"/>
      <c r="N53" s="46"/>
      <c r="O53" s="46"/>
      <c r="P53" s="46"/>
      <c r="Q53" s="46"/>
      <c r="R53" s="46">
        <v>12881</v>
      </c>
      <c r="S53" s="46"/>
      <c r="T53" s="46"/>
      <c r="U53" s="39">
        <f>R53</f>
        <v>12881</v>
      </c>
    </row>
    <row r="54" spans="1:22" s="16" customFormat="1" ht="15" hidden="1" x14ac:dyDescent="0.25">
      <c r="A54" s="23"/>
      <c r="B54" s="12"/>
      <c r="C54" s="17"/>
      <c r="D54" s="17"/>
      <c r="E54" s="19"/>
      <c r="F54" s="21"/>
      <c r="G54" s="21"/>
      <c r="H54" s="14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39">
        <f t="shared" si="1"/>
        <v>0</v>
      </c>
    </row>
    <row r="55" spans="1:22" s="16" customFormat="1" ht="15" hidden="1" x14ac:dyDescent="0.25">
      <c r="A55" s="23"/>
      <c r="B55" s="12"/>
      <c r="C55" s="11"/>
      <c r="D55" s="24"/>
      <c r="E55" s="11"/>
      <c r="F55" s="11"/>
      <c r="G55" s="11"/>
      <c r="H55" s="14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39">
        <f t="shared" si="1"/>
        <v>0</v>
      </c>
      <c r="V55" s="53"/>
    </row>
    <row r="56" spans="1:22" s="16" customFormat="1" ht="15" hidden="1" x14ac:dyDescent="0.25">
      <c r="A56" s="15"/>
      <c r="B56" s="12"/>
      <c r="C56" s="17"/>
      <c r="D56" s="17"/>
      <c r="E56" s="17"/>
      <c r="F56" s="17"/>
      <c r="G56" s="17"/>
      <c r="H56" s="14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39">
        <f t="shared" si="1"/>
        <v>0</v>
      </c>
    </row>
    <row r="57" spans="1:22" s="16" customFormat="1" ht="15" x14ac:dyDescent="0.25">
      <c r="A57" s="22"/>
      <c r="B57" s="12"/>
      <c r="C57" s="11"/>
      <c r="D57" s="11"/>
      <c r="E57" s="11"/>
      <c r="F57" s="17"/>
      <c r="G57" s="17"/>
      <c r="H57" s="14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39">
        <f t="shared" si="1"/>
        <v>0</v>
      </c>
    </row>
    <row r="58" spans="1:22" s="16" customFormat="1" ht="15" x14ac:dyDescent="0.25">
      <c r="A58" s="8" t="s">
        <v>8</v>
      </c>
      <c r="B58" s="12"/>
      <c r="C58" s="11"/>
      <c r="D58" s="11"/>
      <c r="E58" s="11"/>
      <c r="F58" s="17"/>
      <c r="G58" s="17"/>
      <c r="H58" s="14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39">
        <f t="shared" si="1"/>
        <v>0</v>
      </c>
    </row>
    <row r="59" spans="1:22" s="16" customFormat="1" ht="15" x14ac:dyDescent="0.25">
      <c r="A59" s="11" t="s">
        <v>48</v>
      </c>
      <c r="B59" s="12"/>
      <c r="C59" s="11"/>
      <c r="D59" s="11"/>
      <c r="E59" s="11"/>
      <c r="F59" s="17"/>
      <c r="G59" s="17"/>
      <c r="H59" s="14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39"/>
    </row>
    <row r="60" spans="1:22" s="16" customFormat="1" ht="15" hidden="1" x14ac:dyDescent="0.25">
      <c r="A60" s="22" t="s">
        <v>22</v>
      </c>
      <c r="B60" s="12" t="s">
        <v>54</v>
      </c>
      <c r="C60" s="11" t="s">
        <v>56</v>
      </c>
      <c r="D60" s="11" t="s">
        <v>57</v>
      </c>
      <c r="E60" s="11" t="s">
        <v>58</v>
      </c>
      <c r="F60" s="12">
        <v>17.207000000000001</v>
      </c>
      <c r="G60" s="24" t="s">
        <v>35</v>
      </c>
      <c r="H60" s="14"/>
      <c r="I60" s="46">
        <f>1076177-1</f>
        <v>1076176</v>
      </c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39">
        <f>I60</f>
        <v>1076176</v>
      </c>
    </row>
    <row r="61" spans="1:22" s="16" customFormat="1" ht="15" hidden="1" x14ac:dyDescent="0.25">
      <c r="A61" s="22" t="s">
        <v>22</v>
      </c>
      <c r="B61" s="12" t="s">
        <v>55</v>
      </c>
      <c r="C61" s="11" t="s">
        <v>56</v>
      </c>
      <c r="D61" s="11" t="s">
        <v>57</v>
      </c>
      <c r="E61" s="11" t="s">
        <v>58</v>
      </c>
      <c r="F61" s="12">
        <v>17.207000000000001</v>
      </c>
      <c r="G61" s="24" t="s">
        <v>35</v>
      </c>
      <c r="H61" s="14"/>
      <c r="I61" s="46">
        <v>1</v>
      </c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39">
        <f t="shared" ref="U61:U64" si="2">I61</f>
        <v>1</v>
      </c>
    </row>
    <row r="62" spans="1:22" s="16" customFormat="1" ht="15" hidden="1" x14ac:dyDescent="0.25">
      <c r="A62" s="15" t="s">
        <v>18</v>
      </c>
      <c r="B62" s="12" t="s">
        <v>54</v>
      </c>
      <c r="C62" s="11" t="s">
        <v>56</v>
      </c>
      <c r="D62" s="11" t="s">
        <v>57</v>
      </c>
      <c r="E62" s="11" t="s">
        <v>59</v>
      </c>
      <c r="F62" s="12">
        <v>17.207000000000001</v>
      </c>
      <c r="G62" s="24" t="s">
        <v>35</v>
      </c>
      <c r="H62" s="14"/>
      <c r="I62" s="46">
        <f>94089-1</f>
        <v>94088</v>
      </c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39">
        <f t="shared" si="2"/>
        <v>94088</v>
      </c>
    </row>
    <row r="63" spans="1:22" s="16" customFormat="1" ht="15" hidden="1" x14ac:dyDescent="0.25">
      <c r="A63" s="15" t="s">
        <v>18</v>
      </c>
      <c r="B63" s="12" t="s">
        <v>55</v>
      </c>
      <c r="C63" s="11" t="s">
        <v>56</v>
      </c>
      <c r="D63" s="11" t="s">
        <v>57</v>
      </c>
      <c r="E63" s="11" t="s">
        <v>59</v>
      </c>
      <c r="F63" s="12">
        <v>17.207000000000001</v>
      </c>
      <c r="G63" s="24" t="s">
        <v>35</v>
      </c>
      <c r="H63" s="14"/>
      <c r="I63" s="46">
        <v>1</v>
      </c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39">
        <f t="shared" si="2"/>
        <v>1</v>
      </c>
    </row>
    <row r="64" spans="1:22" s="16" customFormat="1" ht="15" hidden="1" x14ac:dyDescent="0.25">
      <c r="A64" s="63"/>
      <c r="B64" s="12"/>
      <c r="C64" s="11"/>
      <c r="D64" s="11"/>
      <c r="E64" s="11"/>
      <c r="F64" s="12"/>
      <c r="G64" s="24"/>
      <c r="H64" s="14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39">
        <f t="shared" si="2"/>
        <v>0</v>
      </c>
    </row>
    <row r="65" spans="1:21" s="16" customFormat="1" ht="15" hidden="1" x14ac:dyDescent="0.25">
      <c r="A65" s="64" t="s">
        <v>74</v>
      </c>
      <c r="B65" s="12" t="s">
        <v>75</v>
      </c>
      <c r="C65" s="11" t="s">
        <v>76</v>
      </c>
      <c r="D65" s="11" t="s">
        <v>57</v>
      </c>
      <c r="E65" s="11" t="s">
        <v>58</v>
      </c>
      <c r="F65" s="12">
        <v>17.207000000000001</v>
      </c>
      <c r="G65" s="52" t="s">
        <v>77</v>
      </c>
      <c r="H65" s="14"/>
      <c r="I65" s="46"/>
      <c r="J65" s="46">
        <v>8049.48</v>
      </c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39">
        <f>J65</f>
        <v>8049.48</v>
      </c>
    </row>
    <row r="66" spans="1:21" s="16" customFormat="1" ht="16.5" hidden="1" x14ac:dyDescent="0.3">
      <c r="A66" s="22" t="s">
        <v>22</v>
      </c>
      <c r="B66" s="12" t="s">
        <v>54</v>
      </c>
      <c r="C66" s="11" t="s">
        <v>80</v>
      </c>
      <c r="D66" s="11" t="s">
        <v>57</v>
      </c>
      <c r="E66" s="11" t="s">
        <v>58</v>
      </c>
      <c r="F66" s="12">
        <v>17.207000000000001</v>
      </c>
      <c r="G66" s="44" t="s">
        <v>35</v>
      </c>
      <c r="H66" s="14"/>
      <c r="I66" s="46"/>
      <c r="J66" s="46">
        <v>357136.26</v>
      </c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39">
        <f t="shared" ref="U66:U68" si="3">J66</f>
        <v>357136.26</v>
      </c>
    </row>
    <row r="67" spans="1:21" s="16" customFormat="1" ht="16.5" hidden="1" x14ac:dyDescent="0.3">
      <c r="A67" s="15" t="s">
        <v>18</v>
      </c>
      <c r="B67" s="12" t="s">
        <v>54</v>
      </c>
      <c r="C67" s="11" t="s">
        <v>80</v>
      </c>
      <c r="D67" s="11" t="s">
        <v>57</v>
      </c>
      <c r="E67" s="11" t="s">
        <v>59</v>
      </c>
      <c r="F67" s="12" t="s">
        <v>81</v>
      </c>
      <c r="G67" s="44" t="s">
        <v>35</v>
      </c>
      <c r="H67" s="14"/>
      <c r="I67" s="46"/>
      <c r="J67" s="46">
        <v>15350.55</v>
      </c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39">
        <f t="shared" si="3"/>
        <v>15350.55</v>
      </c>
    </row>
    <row r="68" spans="1:21" s="74" customFormat="1" ht="15" hidden="1" x14ac:dyDescent="0.25">
      <c r="A68" s="68" t="s">
        <v>78</v>
      </c>
      <c r="B68" s="69" t="s">
        <v>79</v>
      </c>
      <c r="C68" s="70" t="s">
        <v>82</v>
      </c>
      <c r="D68" s="70" t="s">
        <v>83</v>
      </c>
      <c r="E68" s="70" t="s">
        <v>84</v>
      </c>
      <c r="F68" s="69"/>
      <c r="G68" s="70"/>
      <c r="H68" s="71"/>
      <c r="I68" s="72"/>
      <c r="J68" s="72">
        <v>41828.6</v>
      </c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3">
        <f t="shared" si="3"/>
        <v>41828.6</v>
      </c>
    </row>
    <row r="69" spans="1:21" s="16" customFormat="1" ht="15" hidden="1" x14ac:dyDescent="0.25">
      <c r="A69" s="15"/>
      <c r="B69" s="30"/>
      <c r="C69" s="11"/>
      <c r="D69" s="11"/>
      <c r="E69" s="11"/>
      <c r="F69" s="12"/>
      <c r="G69" s="12"/>
      <c r="H69" s="14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39"/>
    </row>
    <row r="70" spans="1:21" s="16" customFormat="1" ht="15" hidden="1" x14ac:dyDescent="0.25">
      <c r="A70" s="45" t="s">
        <v>41</v>
      </c>
      <c r="B70" s="12" t="s">
        <v>44</v>
      </c>
      <c r="C70" s="51" t="s">
        <v>45</v>
      </c>
      <c r="D70" s="11" t="s">
        <v>19</v>
      </c>
      <c r="E70" s="11" t="s">
        <v>20</v>
      </c>
      <c r="F70" s="11">
        <v>10.561</v>
      </c>
      <c r="G70" s="12" t="s">
        <v>52</v>
      </c>
      <c r="H70" s="46">
        <v>12192.399999999998</v>
      </c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39">
        <f>SUM(H70:I70)</f>
        <v>12192.399999999998</v>
      </c>
    </row>
    <row r="71" spans="1:21" s="16" customFormat="1" ht="15" hidden="1" x14ac:dyDescent="0.25">
      <c r="A71" s="45" t="s">
        <v>41</v>
      </c>
      <c r="B71" s="12" t="s">
        <v>44</v>
      </c>
      <c r="C71" s="51" t="s">
        <v>45</v>
      </c>
      <c r="D71" s="11" t="s">
        <v>19</v>
      </c>
      <c r="E71" s="11" t="s">
        <v>20</v>
      </c>
      <c r="F71" s="11">
        <v>10.561</v>
      </c>
      <c r="G71" s="12" t="s">
        <v>52</v>
      </c>
      <c r="H71" s="46"/>
      <c r="I71" s="46"/>
      <c r="J71" s="46"/>
      <c r="K71" s="46"/>
      <c r="L71" s="46"/>
      <c r="M71" s="46"/>
      <c r="N71" s="46">
        <v>13652.32</v>
      </c>
      <c r="O71" s="46"/>
      <c r="P71" s="46"/>
      <c r="Q71" s="46"/>
      <c r="R71" s="46"/>
      <c r="S71" s="46"/>
      <c r="T71" s="46"/>
      <c r="U71" s="39">
        <f>SUM(N71)</f>
        <v>13652.32</v>
      </c>
    </row>
    <row r="72" spans="1:21" s="16" customFormat="1" ht="15" hidden="1" x14ac:dyDescent="0.25">
      <c r="A72" s="45" t="s">
        <v>41</v>
      </c>
      <c r="B72" s="12" t="s">
        <v>44</v>
      </c>
      <c r="C72" s="51" t="s">
        <v>45</v>
      </c>
      <c r="D72" s="11" t="s">
        <v>19</v>
      </c>
      <c r="E72" s="11" t="s">
        <v>20</v>
      </c>
      <c r="F72" s="11">
        <v>10.561</v>
      </c>
      <c r="G72" s="12" t="s">
        <v>52</v>
      </c>
      <c r="H72" s="46"/>
      <c r="I72" s="46"/>
      <c r="J72" s="46"/>
      <c r="K72" s="46"/>
      <c r="L72" s="46"/>
      <c r="M72" s="46"/>
      <c r="N72" s="46">
        <v>22924.78</v>
      </c>
      <c r="O72" s="46"/>
      <c r="P72" s="46"/>
      <c r="Q72" s="46"/>
      <c r="R72" s="46"/>
      <c r="S72" s="46"/>
      <c r="T72" s="46"/>
      <c r="U72" s="39">
        <f>SUM(N72)</f>
        <v>22924.78</v>
      </c>
    </row>
    <row r="73" spans="1:21" s="16" customFormat="1" ht="16.5" hidden="1" x14ac:dyDescent="0.25">
      <c r="A73" s="75" t="s">
        <v>106</v>
      </c>
      <c r="B73" s="12" t="s">
        <v>107</v>
      </c>
      <c r="C73" s="11" t="s">
        <v>108</v>
      </c>
      <c r="D73" s="11" t="s">
        <v>83</v>
      </c>
      <c r="E73" s="11" t="s">
        <v>109</v>
      </c>
      <c r="F73" s="11"/>
      <c r="G73" s="12"/>
      <c r="H73" s="46"/>
      <c r="I73" s="46"/>
      <c r="J73" s="46"/>
      <c r="K73" s="46"/>
      <c r="L73" s="46"/>
      <c r="M73" s="46"/>
      <c r="N73" s="46"/>
      <c r="O73" s="46">
        <f>136722.35011928-1</f>
        <v>136721.35011927999</v>
      </c>
      <c r="P73" s="46"/>
      <c r="Q73" s="46"/>
      <c r="R73" s="46"/>
      <c r="S73" s="46"/>
      <c r="T73" s="46"/>
      <c r="U73" s="39">
        <f>O73</f>
        <v>136721.35011927999</v>
      </c>
    </row>
    <row r="74" spans="1:21" s="16" customFormat="1" ht="16.5" hidden="1" x14ac:dyDescent="0.25">
      <c r="A74" s="75" t="s">
        <v>106</v>
      </c>
      <c r="B74" s="12" t="s">
        <v>110</v>
      </c>
      <c r="C74" s="11" t="s">
        <v>108</v>
      </c>
      <c r="D74" s="11" t="s">
        <v>83</v>
      </c>
      <c r="E74" s="11" t="s">
        <v>109</v>
      </c>
      <c r="F74" s="11"/>
      <c r="G74" s="12"/>
      <c r="H74" s="46"/>
      <c r="I74" s="46"/>
      <c r="J74" s="46"/>
      <c r="K74" s="46"/>
      <c r="L74" s="46"/>
      <c r="M74" s="46"/>
      <c r="N74" s="46"/>
      <c r="O74" s="46">
        <v>1</v>
      </c>
      <c r="P74" s="46"/>
      <c r="Q74" s="46"/>
      <c r="R74" s="46"/>
      <c r="S74" s="46"/>
      <c r="T74" s="46"/>
      <c r="U74" s="39">
        <f>O74</f>
        <v>1</v>
      </c>
    </row>
    <row r="75" spans="1:21" s="16" customFormat="1" ht="16.5" hidden="1" x14ac:dyDescent="0.3">
      <c r="A75" s="75" t="s">
        <v>127</v>
      </c>
      <c r="B75" s="12" t="s">
        <v>118</v>
      </c>
      <c r="C75" s="89" t="s">
        <v>128</v>
      </c>
      <c r="D75" s="90" t="s">
        <v>129</v>
      </c>
      <c r="E75" s="11" t="s">
        <v>130</v>
      </c>
      <c r="F75" s="11"/>
      <c r="G75" s="12"/>
      <c r="H75" s="46"/>
      <c r="I75" s="46"/>
      <c r="J75" s="46"/>
      <c r="K75" s="46"/>
      <c r="L75" s="46"/>
      <c r="M75" s="46"/>
      <c r="N75" s="46"/>
      <c r="O75" s="46"/>
      <c r="P75" s="46"/>
      <c r="Q75" s="46">
        <v>13735</v>
      </c>
      <c r="R75" s="46"/>
      <c r="S75" s="46"/>
      <c r="T75" s="46"/>
      <c r="U75" s="39">
        <f>Q75</f>
        <v>13735</v>
      </c>
    </row>
    <row r="76" spans="1:21" s="16" customFormat="1" ht="16.5" hidden="1" x14ac:dyDescent="0.25">
      <c r="A76" s="75" t="s">
        <v>131</v>
      </c>
      <c r="B76" s="12" t="s">
        <v>118</v>
      </c>
      <c r="C76" s="91" t="s">
        <v>132</v>
      </c>
      <c r="D76" s="91" t="s">
        <v>133</v>
      </c>
      <c r="E76" s="11" t="s">
        <v>134</v>
      </c>
      <c r="F76" s="11"/>
      <c r="G76" s="12"/>
      <c r="H76" s="46"/>
      <c r="I76" s="46"/>
      <c r="J76" s="46"/>
      <c r="K76" s="46"/>
      <c r="L76" s="46"/>
      <c r="M76" s="46"/>
      <c r="N76" s="46"/>
      <c r="O76" s="46"/>
      <c r="P76" s="46"/>
      <c r="Q76" s="46">
        <v>30513.759999999998</v>
      </c>
      <c r="R76" s="46"/>
      <c r="S76" s="46"/>
      <c r="T76" s="46"/>
      <c r="U76" s="39">
        <f t="shared" ref="U76:U78" si="4">Q76</f>
        <v>30513.759999999998</v>
      </c>
    </row>
    <row r="77" spans="1:21" s="16" customFormat="1" ht="16.5" hidden="1" x14ac:dyDescent="0.25">
      <c r="A77" s="75" t="s">
        <v>135</v>
      </c>
      <c r="B77" s="12" t="s">
        <v>118</v>
      </c>
      <c r="C77" s="92" t="s">
        <v>136</v>
      </c>
      <c r="D77" s="92" t="s">
        <v>137</v>
      </c>
      <c r="E77" s="11" t="s">
        <v>138</v>
      </c>
      <c r="F77" s="11"/>
      <c r="G77" s="12"/>
      <c r="H77" s="46"/>
      <c r="I77" s="46"/>
      <c r="J77" s="46"/>
      <c r="K77" s="46"/>
      <c r="L77" s="46"/>
      <c r="M77" s="46"/>
      <c r="N77" s="46"/>
      <c r="O77" s="46"/>
      <c r="P77" s="46"/>
      <c r="Q77" s="46">
        <v>40685.01</v>
      </c>
      <c r="R77" s="46"/>
      <c r="S77" s="46"/>
      <c r="T77" s="46"/>
      <c r="U77" s="39">
        <f t="shared" si="4"/>
        <v>40685.01</v>
      </c>
    </row>
    <row r="78" spans="1:21" s="16" customFormat="1" ht="16.5" hidden="1" x14ac:dyDescent="0.3">
      <c r="A78" s="75" t="s">
        <v>139</v>
      </c>
      <c r="B78" s="12" t="s">
        <v>118</v>
      </c>
      <c r="C78" s="93" t="s">
        <v>140</v>
      </c>
      <c r="D78" s="93" t="s">
        <v>141</v>
      </c>
      <c r="E78" s="11" t="s">
        <v>142</v>
      </c>
      <c r="F78" s="11"/>
      <c r="G78" s="12"/>
      <c r="H78" s="46"/>
      <c r="I78" s="46"/>
      <c r="J78" s="46"/>
      <c r="K78" s="46"/>
      <c r="L78" s="46"/>
      <c r="M78" s="46"/>
      <c r="N78" s="46"/>
      <c r="O78" s="46"/>
      <c r="P78" s="46"/>
      <c r="Q78" s="46">
        <v>8943.77</v>
      </c>
      <c r="R78" s="46"/>
      <c r="S78" s="46"/>
      <c r="T78" s="46"/>
      <c r="U78" s="39">
        <f t="shared" si="4"/>
        <v>8943.77</v>
      </c>
    </row>
    <row r="79" spans="1:21" s="16" customFormat="1" ht="16.5" hidden="1" x14ac:dyDescent="0.25">
      <c r="A79" s="75" t="s">
        <v>154</v>
      </c>
      <c r="B79" s="12" t="s">
        <v>118</v>
      </c>
      <c r="C79" s="11" t="s">
        <v>155</v>
      </c>
      <c r="D79" s="11" t="s">
        <v>156</v>
      </c>
      <c r="E79" s="11" t="s">
        <v>157</v>
      </c>
      <c r="F79" s="11"/>
      <c r="G79" s="12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>
        <v>50027.554777363024</v>
      </c>
      <c r="T79" s="46"/>
      <c r="U79" s="39">
        <f>S79</f>
        <v>50027.554777363024</v>
      </c>
    </row>
    <row r="80" spans="1:21" s="16" customFormat="1" ht="16.5" x14ac:dyDescent="0.3">
      <c r="A80" s="75" t="s">
        <v>160</v>
      </c>
      <c r="B80" s="12" t="s">
        <v>118</v>
      </c>
      <c r="C80" s="92" t="s">
        <v>161</v>
      </c>
      <c r="D80" s="44" t="s">
        <v>162</v>
      </c>
      <c r="E80" s="11" t="s">
        <v>163</v>
      </c>
      <c r="F80" s="11"/>
      <c r="G80" s="12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>
        <v>3074.94</v>
      </c>
      <c r="U80" s="39">
        <f>T80</f>
        <v>3074.94</v>
      </c>
    </row>
    <row r="81" spans="1:21" s="16" customFormat="1" ht="15" x14ac:dyDescent="0.25">
      <c r="A81" s="45"/>
      <c r="B81" s="12"/>
      <c r="C81" s="51"/>
      <c r="D81" s="11"/>
      <c r="E81" s="11"/>
      <c r="F81" s="11"/>
      <c r="G81" s="12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39"/>
    </row>
    <row r="82" spans="1:21" s="16" customFormat="1" ht="15" x14ac:dyDescent="0.25">
      <c r="A82" s="45"/>
      <c r="B82" s="30"/>
      <c r="C82" s="11"/>
      <c r="D82" s="11"/>
      <c r="E82" s="11"/>
      <c r="F82" s="11"/>
      <c r="G82" s="12"/>
      <c r="H82" s="14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39"/>
    </row>
    <row r="83" spans="1:21" s="16" customFormat="1" ht="15" x14ac:dyDescent="0.25">
      <c r="A83" s="15" t="s">
        <v>0</v>
      </c>
      <c r="B83" s="15"/>
      <c r="C83" s="54"/>
      <c r="D83" s="54"/>
      <c r="E83" s="54"/>
      <c r="F83" s="54"/>
      <c r="G83" s="54"/>
      <c r="H83" s="55">
        <f>SUM(H6:H70)</f>
        <v>12192.399999999998</v>
      </c>
      <c r="I83" s="55">
        <f>SUM(I60:I69)</f>
        <v>1170266</v>
      </c>
      <c r="J83" s="55">
        <f>SUM(J19:J69)</f>
        <v>2432749.5399999996</v>
      </c>
      <c r="K83" s="55">
        <f>SUM(K35:K55)</f>
        <v>161130.62</v>
      </c>
      <c r="L83" s="55">
        <f>SUM(L27:L32)</f>
        <v>860169.7</v>
      </c>
      <c r="M83" s="55">
        <f>SUM(M28:M31)</f>
        <v>95000</v>
      </c>
      <c r="N83" s="55">
        <f>SUM(N59:N72)</f>
        <v>36577.1</v>
      </c>
      <c r="O83" s="55">
        <f>SUM(O69:O81)</f>
        <v>136722.35011927999</v>
      </c>
      <c r="P83" s="55">
        <f>SUM(P7:P18)</f>
        <v>5598828</v>
      </c>
      <c r="Q83" s="55">
        <f>SUM(Q59:Q79)</f>
        <v>93877.54</v>
      </c>
      <c r="R83" s="55">
        <f>SUM(R52:R55)</f>
        <v>12881</v>
      </c>
      <c r="S83" s="55">
        <f>SUM(S59:S81)</f>
        <v>50027.554777363024</v>
      </c>
      <c r="T83" s="55">
        <f>SUM(T57:T81)</f>
        <v>3074.94</v>
      </c>
      <c r="U83" s="39"/>
    </row>
    <row r="84" spans="1:21" s="16" customFormat="1" ht="15" x14ac:dyDescent="0.25">
      <c r="A84" s="29"/>
      <c r="B84" s="29"/>
      <c r="C84" s="56"/>
      <c r="D84" s="56"/>
      <c r="E84" s="56"/>
      <c r="F84" s="56"/>
      <c r="G84" s="56"/>
      <c r="H84" s="57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9"/>
    </row>
    <row r="85" spans="1:21" s="16" customFormat="1" ht="15" x14ac:dyDescent="0.25">
      <c r="A85" s="16" t="s">
        <v>9</v>
      </c>
      <c r="C85" s="25"/>
      <c r="D85" s="25"/>
      <c r="E85" s="25"/>
      <c r="F85" s="25"/>
      <c r="G85" s="25"/>
      <c r="H85" s="25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2"/>
    </row>
    <row r="86" spans="1:21" s="16" customFormat="1" ht="15" hidden="1" x14ac:dyDescent="0.25">
      <c r="A86" s="16" t="s">
        <v>47</v>
      </c>
      <c r="C86" s="25"/>
      <c r="D86" s="25"/>
      <c r="E86" s="25"/>
      <c r="F86" s="25"/>
      <c r="G86" s="25"/>
      <c r="H86" s="25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2"/>
    </row>
    <row r="87" spans="1:21" s="16" customFormat="1" ht="15" hidden="1" x14ac:dyDescent="0.25">
      <c r="A87" s="29" t="s">
        <v>43</v>
      </c>
      <c r="C87" s="25"/>
      <c r="D87" s="25"/>
      <c r="E87" s="25"/>
      <c r="F87" s="25"/>
      <c r="G87" s="25"/>
      <c r="H87" s="25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2"/>
    </row>
    <row r="88" spans="1:21" s="16" customFormat="1" ht="15" hidden="1" x14ac:dyDescent="0.25">
      <c r="A88" s="16" t="s">
        <v>61</v>
      </c>
      <c r="C88" s="25"/>
      <c r="D88" s="25"/>
      <c r="E88" s="25"/>
      <c r="F88" s="25"/>
      <c r="G88" s="25"/>
      <c r="H88" s="25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2"/>
    </row>
    <row r="89" spans="1:21" s="16" customFormat="1" ht="15" hidden="1" x14ac:dyDescent="0.25">
      <c r="A89" s="29" t="s">
        <v>60</v>
      </c>
      <c r="C89" s="25"/>
      <c r="D89" s="25"/>
      <c r="E89" s="25"/>
      <c r="F89" s="25"/>
      <c r="G89" s="25"/>
      <c r="H89" s="25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2"/>
    </row>
    <row r="90" spans="1:21" s="16" customFormat="1" ht="15" hidden="1" x14ac:dyDescent="0.25">
      <c r="A90" s="16" t="s">
        <v>85</v>
      </c>
      <c r="C90" s="25"/>
      <c r="D90" s="25"/>
      <c r="E90" s="25"/>
      <c r="F90" s="25"/>
      <c r="G90" s="25"/>
      <c r="H90" s="25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2"/>
    </row>
    <row r="91" spans="1:21" s="16" customFormat="1" ht="15" hidden="1" x14ac:dyDescent="0.25">
      <c r="A91" s="29" t="s">
        <v>86</v>
      </c>
      <c r="C91" s="25"/>
      <c r="D91" s="25"/>
      <c r="E91" s="25"/>
      <c r="F91" s="25"/>
      <c r="G91" s="25"/>
      <c r="H91" s="25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2"/>
    </row>
    <row r="92" spans="1:21" s="16" customFormat="1" ht="15" hidden="1" x14ac:dyDescent="0.25">
      <c r="A92" s="16" t="s">
        <v>93</v>
      </c>
      <c r="C92" s="25"/>
      <c r="D92" s="25"/>
      <c r="E92" s="25"/>
      <c r="F92" s="25"/>
      <c r="G92" s="25"/>
      <c r="H92" s="25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2"/>
    </row>
    <row r="93" spans="1:21" s="16" customFormat="1" ht="15" hidden="1" x14ac:dyDescent="0.25">
      <c r="A93" s="29" t="s">
        <v>86</v>
      </c>
      <c r="C93" s="25"/>
      <c r="D93" s="25"/>
      <c r="E93" s="25"/>
      <c r="F93" s="25"/>
      <c r="G93" s="25"/>
      <c r="H93" s="25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2"/>
    </row>
    <row r="94" spans="1:21" s="16" customFormat="1" ht="15" hidden="1" x14ac:dyDescent="0.25">
      <c r="A94" s="16" t="s">
        <v>99</v>
      </c>
      <c r="C94" s="25"/>
      <c r="D94" s="25"/>
      <c r="E94" s="25"/>
      <c r="F94" s="25"/>
      <c r="G94" s="25"/>
      <c r="H94" s="25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2"/>
    </row>
    <row r="95" spans="1:21" s="16" customFormat="1" ht="15" hidden="1" x14ac:dyDescent="0.25">
      <c r="A95" s="29" t="s">
        <v>98</v>
      </c>
      <c r="C95" s="25"/>
      <c r="D95" s="25"/>
      <c r="E95" s="25"/>
      <c r="F95" s="25"/>
      <c r="G95" s="25"/>
      <c r="H95" s="25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2"/>
    </row>
    <row r="96" spans="1:21" s="16" customFormat="1" ht="15" hidden="1" x14ac:dyDescent="0.25">
      <c r="A96" s="16" t="s">
        <v>102</v>
      </c>
      <c r="C96" s="25"/>
      <c r="D96" s="25"/>
      <c r="E96" s="25"/>
      <c r="F96" s="25"/>
      <c r="G96" s="25"/>
      <c r="H96" s="25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2"/>
    </row>
    <row r="97" spans="1:21" s="16" customFormat="1" ht="15" hidden="1" x14ac:dyDescent="0.25">
      <c r="A97" s="29" t="s">
        <v>103</v>
      </c>
      <c r="C97" s="25"/>
      <c r="D97" s="25"/>
      <c r="E97" s="25"/>
      <c r="F97" s="25"/>
      <c r="G97" s="25"/>
      <c r="H97" s="25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2"/>
    </row>
    <row r="98" spans="1:21" s="16" customFormat="1" ht="15" hidden="1" x14ac:dyDescent="0.25">
      <c r="A98" s="16" t="s">
        <v>105</v>
      </c>
      <c r="C98" s="25"/>
      <c r="D98" s="25"/>
      <c r="E98" s="25"/>
      <c r="F98" s="25"/>
      <c r="G98" s="25"/>
      <c r="H98" s="25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2"/>
    </row>
    <row r="99" spans="1:21" s="16" customFormat="1" ht="15" hidden="1" x14ac:dyDescent="0.25">
      <c r="A99" s="29" t="s">
        <v>43</v>
      </c>
      <c r="C99" s="25"/>
      <c r="D99" s="25"/>
      <c r="E99" s="25"/>
      <c r="F99" s="25"/>
      <c r="G99" s="25"/>
      <c r="H99" s="25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2"/>
    </row>
    <row r="100" spans="1:21" s="16" customFormat="1" ht="15" hidden="1" x14ac:dyDescent="0.25">
      <c r="A100" s="16" t="s">
        <v>112</v>
      </c>
      <c r="C100" s="25"/>
      <c r="D100" s="25"/>
      <c r="E100" s="25"/>
      <c r="F100" s="25"/>
      <c r="G100" s="25"/>
      <c r="H100" s="25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2"/>
    </row>
    <row r="101" spans="1:21" ht="15" hidden="1" x14ac:dyDescent="0.25">
      <c r="A101" s="29" t="s">
        <v>111</v>
      </c>
    </row>
    <row r="102" spans="1:21" s="77" customFormat="1" hidden="1" x14ac:dyDescent="0.25">
      <c r="A102" s="76" t="s">
        <v>113</v>
      </c>
      <c r="C102" s="78"/>
      <c r="D102" s="78"/>
      <c r="E102" s="78"/>
      <c r="F102" s="78"/>
      <c r="G102" s="78"/>
      <c r="H102" s="79"/>
      <c r="I102" s="79"/>
      <c r="J102" s="79"/>
      <c r="K102" s="79"/>
      <c r="L102" s="79"/>
      <c r="M102" s="79"/>
    </row>
    <row r="104" spans="1:21" ht="15" hidden="1" x14ac:dyDescent="0.25">
      <c r="A104" s="16" t="s">
        <v>116</v>
      </c>
    </row>
    <row r="105" spans="1:21" ht="15" hidden="1" x14ac:dyDescent="0.25">
      <c r="A105" s="29" t="s">
        <v>125</v>
      </c>
    </row>
    <row r="106" spans="1:21" ht="15" hidden="1" x14ac:dyDescent="0.25">
      <c r="A106" s="16" t="s">
        <v>144</v>
      </c>
    </row>
    <row r="107" spans="1:21" ht="15" hidden="1" x14ac:dyDescent="0.25">
      <c r="A107" s="29" t="s">
        <v>143</v>
      </c>
    </row>
    <row r="108" spans="1:21" ht="15" hidden="1" x14ac:dyDescent="0.25">
      <c r="A108" s="16" t="s">
        <v>151</v>
      </c>
    </row>
    <row r="109" spans="1:21" ht="15" hidden="1" x14ac:dyDescent="0.25">
      <c r="A109" s="29" t="s">
        <v>150</v>
      </c>
    </row>
    <row r="110" spans="1:21" ht="15" hidden="1" x14ac:dyDescent="0.25">
      <c r="A110" s="16" t="s">
        <v>152</v>
      </c>
    </row>
    <row r="111" spans="1:21" ht="15" hidden="1" x14ac:dyDescent="0.25">
      <c r="A111" s="29" t="s">
        <v>153</v>
      </c>
    </row>
    <row r="112" spans="1:21" ht="15" x14ac:dyDescent="0.25">
      <c r="A112" s="16" t="s">
        <v>164</v>
      </c>
    </row>
    <row r="113" spans="1:1" ht="15" x14ac:dyDescent="0.25">
      <c r="A113" s="29" t="s">
        <v>143</v>
      </c>
    </row>
    <row r="122" spans="1:1" ht="15" x14ac:dyDescent="0.25">
      <c r="A122" s="16" t="s">
        <v>39</v>
      </c>
    </row>
    <row r="123" spans="1:1" ht="15" x14ac:dyDescent="0.25">
      <c r="A123" s="16" t="s">
        <v>49</v>
      </c>
    </row>
    <row r="124" spans="1:1" ht="15" x14ac:dyDescent="0.25">
      <c r="A124" s="16" t="s">
        <v>40</v>
      </c>
    </row>
    <row r="125" spans="1:1" ht="15" x14ac:dyDescent="0.25">
      <c r="A125" s="16" t="s">
        <v>50</v>
      </c>
    </row>
  </sheetData>
  <mergeCells count="1">
    <mergeCell ref="B1:H1"/>
  </mergeCells>
  <phoneticPr fontId="0" type="noConversion"/>
  <hyperlinks>
    <hyperlink ref="A102" r:id="rId1" display="mailto:Lisa.J.Caissie@mass.gov" xr:uid="{6B952F5B-2769-4097-9A30-7DAE93F32BDD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9AA197-CC4B-433A-B9F9-837EDE4342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F03064-57B0-43DE-9EB4-FDAB5B77C38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718A4B4-9A76-4E13-ABBC-88A6EFFCA4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CITY OF BOSTON</vt:lpstr>
      <vt:lpstr>'CITY OF BOSTON'!Print_Area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2014-07-08T16:32:51Z</cp:lastPrinted>
  <dcterms:created xsi:type="dcterms:W3CDTF">2000-04-13T13:33:42Z</dcterms:created>
  <dcterms:modified xsi:type="dcterms:W3CDTF">2025-03-19T17:10:14Z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