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3BEE740-2634-4872-8DA5-2F5E5EB99094}" xr6:coauthVersionLast="47" xr6:coauthVersionMax="47" xr10:uidLastSave="{00000000-0000-0000-0000-000000000000}"/>
  <bookViews>
    <workbookView xWindow="3225" yWindow="3840" windowWidth="21600" windowHeight="11325" xr2:uid="{00000000-000D-0000-FFFF-FFFF00000000}"/>
  </bookViews>
  <sheets>
    <sheet name="CITY OF BOSTON" sheetId="2" r:id="rId1"/>
  </sheets>
  <definedNames>
    <definedName name="_xlnm.Print_Area" localSheetId="0">'CITY OF BOSTON'!$A$1:$H$85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9" i="2" l="1"/>
  <c r="W48" i="2"/>
  <c r="V83" i="2"/>
  <c r="V48" i="2"/>
  <c r="U83" i="2"/>
  <c r="W81" i="2"/>
  <c r="W80" i="2"/>
  <c r="T83" i="2"/>
  <c r="W79" i="2"/>
  <c r="S83" i="2"/>
  <c r="W53" i="2"/>
  <c r="R83" i="2"/>
  <c r="W76" i="2"/>
  <c r="W77" i="2"/>
  <c r="W78" i="2"/>
  <c r="W75" i="2"/>
  <c r="Q83" i="2"/>
  <c r="W9" i="2"/>
  <c r="W11" i="2"/>
  <c r="W13" i="2"/>
  <c r="W15" i="2"/>
  <c r="W17" i="2"/>
  <c r="P16" i="2"/>
  <c r="W16" i="2" s="1"/>
  <c r="P14" i="2"/>
  <c r="W14" i="2" s="1"/>
  <c r="P12" i="2"/>
  <c r="W12" i="2" s="1"/>
  <c r="P10" i="2"/>
  <c r="W10" i="2" s="1"/>
  <c r="P8" i="2"/>
  <c r="W8" i="2" s="1"/>
  <c r="P83" i="2" l="1"/>
  <c r="W74" i="2"/>
  <c r="O73" i="2"/>
  <c r="W73" i="2" s="1"/>
  <c r="W72" i="2"/>
  <c r="W71" i="2"/>
  <c r="N83" i="2"/>
  <c r="W29" i="2"/>
  <c r="M83" i="2"/>
  <c r="L83" i="2"/>
  <c r="W30" i="2"/>
  <c r="K83" i="2"/>
  <c r="W47" i="2"/>
  <c r="J83" i="2"/>
  <c r="W66" i="2"/>
  <c r="W67" i="2"/>
  <c r="W68" i="2"/>
  <c r="W65" i="2"/>
  <c r="W64" i="2"/>
  <c r="W21" i="2"/>
  <c r="W22" i="2"/>
  <c r="W23" i="2"/>
  <c r="W24" i="2"/>
  <c r="W25" i="2"/>
  <c r="W26" i="2"/>
  <c r="W27" i="2"/>
  <c r="W28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50" i="2"/>
  <c r="W51" i="2"/>
  <c r="W52" i="2"/>
  <c r="W54" i="2"/>
  <c r="W55" i="2"/>
  <c r="W56" i="2"/>
  <c r="W57" i="2"/>
  <c r="W58" i="2"/>
  <c r="W20" i="2"/>
  <c r="O83" i="2" l="1"/>
  <c r="W61" i="2"/>
  <c r="W63" i="2"/>
  <c r="I60" i="2"/>
  <c r="W60" i="2" s="1"/>
  <c r="I62" i="2"/>
  <c r="W62" i="2" s="1"/>
  <c r="I83" i="2" l="1"/>
  <c r="W70" i="2"/>
  <c r="H83" i="2" l="1"/>
</calcChain>
</file>

<file path=xl/sharedStrings.xml><?xml version="1.0" encoding="utf-8"?>
<sst xmlns="http://schemas.openxmlformats.org/spreadsheetml/2006/main" count="304" uniqueCount="177">
  <si>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</si>
  <si>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</si>
  <si>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</si>
  <si>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</si>
  <si>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</si>
  <si>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</si>
  <si>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</si>
  <si>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</si>
  <si>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</si>
  <si>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</si>
  <si>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</si>
  <si>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</si>
  <si>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</si>
  <si>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</si>
  <si>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</si>
  <si>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</si>
  <si>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</si>
  <si>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</si>
  <si>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</si>
  <si>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</si>
  <si>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</si>
  <si>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</si>
  <si>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</si>
  <si>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</si>
  <si>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</si>
  <si>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</si>
  <si>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</si>
  <si>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</si>
  <si>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</si>
  <si>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</si>
  <si>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</si>
  <si>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</si>
  <si>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</si>
  <si>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</si>
  <si>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</si>
  <si>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</si>
  <si>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</si>
  <si>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</si>
  <si>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</si>
  <si>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</si>
  <si>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</si>
  <si>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</si>
  <si>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</si>
  <si>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</si>
  <si>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</si>
  <si>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</si>
  <si>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</si>
  <si>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</si>
  <si>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</si>
  <si>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</si>
  <si>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</si>
  <si>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</si>
  <si>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</si>
  <si>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</si>
  <si>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</si>
  <si>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</si>
  <si>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</si>
  <si>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</si>
  <si>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</si>
  <si>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</si>
  <si>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</si>
  <si>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</si>
  <si>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</si>
  <si>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</si>
  <si>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</si>
  <si>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</si>
  <si>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</si>
  <si>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</si>
  <si>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</si>
  <si>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</si>
  <si>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</si>
  <si>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</si>
  <si>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</si>
  <si>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</si>
  <si>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</si>
  <si>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</si>
  <si>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</si>
  <si>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</si>
  <si>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</si>
  <si>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</si>
  <si>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</si>
  <si>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</si>
  <si>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</si>
  <si>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</si>
  <si>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</si>
  <si>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</si>
  <si>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</si>
  <si>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</si>
  <si>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</si>
  <si>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</si>
  <si>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</si>
  <si>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</si>
  <si>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</si>
  <si>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</si>
  <si>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</si>
  <si>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</si>
  <si>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</si>
  <si>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</si>
  <si>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</si>
  <si>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</si>
  <si>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</si>
  <si>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</si>
  <si>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</si>
  <si>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</si>
  <si>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</si>
  <si>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</si>
  <si>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</si>
  <si>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</si>
  <si>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</si>
  <si>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</si>
  <si>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</si>
  <si>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</si>
  <si>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</si>
  <si>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</si>
  <si>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</si>
  <si>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</si>
  <si>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</si>
  <si>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</si>
  <si>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</si>
  <si>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</si>
  <si>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</si>
  <si>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</si>
  <si>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</si>
  <si>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</si>
  <si>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</si>
  <si>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</si>
  <si>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</si>
  <si>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</si>
  <si>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</si>
  <si>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</si>
  <si>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</si>
  <si>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</si>
  <si>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</si>
  <si>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</si>
  <si>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</si>
  <si>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</si>
  <si>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</si>
  <si>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</si>
  <si>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</si>
  <si>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</si>
  <si>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</si>
  <si>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</si>
  <si>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</si>
  <si>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</si>
  <si>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</si>
  <si>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</si>
  <si>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CT EOL 25CCBOSTVETSUI</t>
  </si>
  <si>
    <t xml:space="preserve">JVSG FY25 Infrastructure </t>
  </si>
  <si>
    <t>FVETS2024</t>
  </si>
  <si>
    <t>K109</t>
  </si>
  <si>
    <t>TO ADD JVSG FUNDS</t>
  </si>
  <si>
    <t>BUDGET #10 FY25 DECEMBER 23, 2024</t>
  </si>
  <si>
    <t>BUDGET #11 FY25 JANUARY 17, 2025</t>
  </si>
  <si>
    <t>TO ADD DTA WPP</t>
  </si>
  <si>
    <t>DTA WPP</t>
  </si>
  <si>
    <t>SPSS2025</t>
  </si>
  <si>
    <t>4400-1979</t>
  </si>
  <si>
    <t>K227</t>
  </si>
  <si>
    <t>BUDGET #11 FY25</t>
  </si>
  <si>
    <t>BUDGET #12 FY25</t>
  </si>
  <si>
    <t>MA SCSEP</t>
  </si>
  <si>
    <t>FAD24A60AD</t>
  </si>
  <si>
    <t>9110-1178</t>
  </si>
  <si>
    <t>K116</t>
  </si>
  <si>
    <t>BUDGET #12  FY25 MARCH 6, 2025</t>
  </si>
  <si>
    <t>BUDGET #13 FY25</t>
  </si>
  <si>
    <t>OPERATION ABLE</t>
  </si>
  <si>
    <t>K246</t>
  </si>
  <si>
    <t>7003-0006</t>
  </si>
  <si>
    <t>BUDGET #13  FY25 APRIL 2, 2025</t>
  </si>
  <si>
    <t>DCSSCSEP25</t>
  </si>
  <si>
    <t>BUDGET #14 FY25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</si>
  <si>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</si>
  <si>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</si>
  <si>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</si>
  <si>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#14  FY25 MAY 2, 2025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</si>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</sst>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0"/>
      <color rgb="FF00000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wrapText="1"/>
    </xf>
    <xf numFmtId="44" fontId="8" fillId="4" borderId="1" xfId="1" applyFont="1" applyFill="1" applyBorder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/>
    </xf>
    <xf numFmtId="0" fontId="8" fillId="4" borderId="0" xfId="0" applyFont="1" applyFill="1"/>
    <xf numFmtId="0" fontId="8" fillId="5" borderId="1" xfId="0" applyFont="1" applyFill="1" applyBorder="1" applyAlignment="1">
      <alignment horizontal="left"/>
    </xf>
    <xf numFmtId="0" fontId="8" fillId="5" borderId="1" xfId="0" quotePrefix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center" vertical="center"/>
    </xf>
    <xf numFmtId="0" fontId="8" fillId="5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5"/>
  <sheetViews>
    <sheetView tabSelected="1" zoomScale="98" zoomScaleNormal="98" workbookViewId="0">
      <selection activeCell="A48" sqref="A48"/>
    </sheetView>
  </sheetViews>
  <sheetFormatPr defaultColWidth="9.140625" defaultRowHeight="13.5" x14ac:dyDescent="0.25"/>
  <cols>
    <col min="1" max="1" width="58.140625" style="3" customWidth="1"/>
    <col min="2" max="2" width="28.5703125" style="3" customWidth="1"/>
    <col min="3" max="3" width="15.8554687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.140625" style="2" customWidth="1"/>
    <col min="8" max="8" width="14.140625" style="2" hidden="1" customWidth="1"/>
    <col min="9" max="21" width="18" style="48" hidden="1" customWidth="1"/>
    <col min="22" max="22" width="18" style="48" customWidth="1"/>
    <col min="23" max="23" width="13.85546875" style="26" hidden="1" customWidth="1"/>
    <col min="24" max="24" width="13.28515625" style="3" bestFit="1" customWidth="1"/>
    <col min="25" max="16384" width="9.140625" style="3"/>
  </cols>
  <sheetData>
    <row r="1" spans="1:23" ht="20.25" x14ac:dyDescent="0.3">
      <c r="A1" s="3" t="s">
        <v>11</v>
      </c>
      <c r="B1" s="113" t="s">
        <v>10</v>
      </c>
      <c r="C1" s="114"/>
      <c r="D1" s="114"/>
      <c r="E1" s="114"/>
      <c r="F1" s="114"/>
      <c r="G1" s="114"/>
      <c r="H1" s="114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3" ht="20.25" x14ac:dyDescent="0.3">
      <c r="B2" s="6"/>
      <c r="C2" s="6"/>
      <c r="D2" s="6"/>
      <c r="E2" s="7"/>
      <c r="F2" s="7"/>
      <c r="G2" s="7"/>
    </row>
    <row r="3" spans="1:23" ht="20.25" x14ac:dyDescent="0.3">
      <c r="A3" s="4" t="s">
        <v>51</v>
      </c>
      <c r="B3" s="6" t="s">
        <v>7</v>
      </c>
      <c r="C3" s="1"/>
    </row>
    <row r="4" spans="1:23" ht="21" thickBot="1" x14ac:dyDescent="0.35">
      <c r="A4" s="4"/>
      <c r="B4" s="5"/>
      <c r="C4" s="1"/>
    </row>
    <row r="5" spans="1:23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31</v>
      </c>
      <c r="H5" s="37" t="s">
        <v>46</v>
      </c>
      <c r="I5" s="36" t="s">
        <v>53</v>
      </c>
      <c r="J5" s="36" t="s">
        <v>62</v>
      </c>
      <c r="K5" s="36" t="s">
        <v>89</v>
      </c>
      <c r="L5" s="36" t="s">
        <v>95</v>
      </c>
      <c r="M5" s="36" t="s">
        <v>100</v>
      </c>
      <c r="N5" s="36" t="s">
        <v>104</v>
      </c>
      <c r="O5" s="36" t="s">
        <v>114</v>
      </c>
      <c r="P5" s="36" t="s">
        <v>115</v>
      </c>
      <c r="Q5" s="36" t="s">
        <v>126</v>
      </c>
      <c r="R5" s="36" t="s">
        <v>145</v>
      </c>
      <c r="S5" s="36" t="s">
        <v>158</v>
      </c>
      <c r="T5" s="36" t="s">
        <v>159</v>
      </c>
      <c r="U5" s="36" t="s">
        <v>165</v>
      </c>
      <c r="V5" s="36" t="s">
        <v>171</v>
      </c>
      <c r="W5" s="38" t="s">
        <v>6</v>
      </c>
    </row>
    <row r="6" spans="1:23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39"/>
    </row>
    <row r="7" spans="1:23" s="9" customFormat="1" ht="16.5" hidden="1" x14ac:dyDescent="0.3">
      <c r="A7" s="11" t="s">
        <v>70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39"/>
    </row>
    <row r="8" spans="1:23" s="16" customFormat="1" ht="15" hidden="1" x14ac:dyDescent="0.25">
      <c r="A8" s="32" t="s">
        <v>117</v>
      </c>
      <c r="B8" s="12" t="s">
        <v>118</v>
      </c>
      <c r="C8" s="24" t="s">
        <v>119</v>
      </c>
      <c r="D8" s="11" t="s">
        <v>14</v>
      </c>
      <c r="E8" s="11">
        <v>6501</v>
      </c>
      <c r="F8" s="12">
        <v>17.259</v>
      </c>
      <c r="G8" s="88" t="s">
        <v>32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40"/>
      <c r="R8" s="40"/>
      <c r="S8" s="40"/>
      <c r="T8" s="40"/>
      <c r="U8" s="40"/>
      <c r="V8" s="40"/>
      <c r="W8" s="39">
        <f>P8</f>
        <v>2549207</v>
      </c>
    </row>
    <row r="9" spans="1:23" s="16" customFormat="1" ht="15" hidden="1" x14ac:dyDescent="0.25">
      <c r="A9" s="32" t="s">
        <v>117</v>
      </c>
      <c r="B9" s="12" t="s">
        <v>120</v>
      </c>
      <c r="C9" s="24" t="s">
        <v>119</v>
      </c>
      <c r="D9" s="11" t="s">
        <v>14</v>
      </c>
      <c r="E9" s="11">
        <v>6501</v>
      </c>
      <c r="F9" s="12">
        <v>17.259</v>
      </c>
      <c r="G9" s="88" t="s">
        <v>32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40"/>
      <c r="R9" s="40"/>
      <c r="S9" s="40"/>
      <c r="T9" s="40"/>
      <c r="U9" s="40"/>
      <c r="V9" s="40"/>
      <c r="W9" s="39">
        <f t="shared" ref="W9:W17" si="0">P9</f>
        <v>1</v>
      </c>
    </row>
    <row r="10" spans="1:23" s="104" customFormat="1" ht="15" hidden="1" x14ac:dyDescent="0.25">
      <c r="A10" s="97" t="s">
        <v>21</v>
      </c>
      <c r="B10" s="98" t="s">
        <v>118</v>
      </c>
      <c r="C10" s="99" t="s">
        <v>121</v>
      </c>
      <c r="D10" s="100" t="s">
        <v>15</v>
      </c>
      <c r="E10" s="100">
        <v>6502</v>
      </c>
      <c r="F10" s="100">
        <v>17.257999999999999</v>
      </c>
      <c r="G10" s="101" t="s">
        <v>32</v>
      </c>
      <c r="H10" s="102"/>
      <c r="I10" s="102"/>
      <c r="J10" s="102"/>
      <c r="K10" s="102"/>
      <c r="L10" s="102"/>
      <c r="M10" s="102"/>
      <c r="N10" s="102"/>
      <c r="O10" s="102"/>
      <c r="P10" s="102">
        <f>384709-1</f>
        <v>384708</v>
      </c>
      <c r="Q10" s="102"/>
      <c r="R10" s="102"/>
      <c r="S10" s="102"/>
      <c r="T10" s="102"/>
      <c r="U10" s="102"/>
      <c r="V10" s="102"/>
      <c r="W10" s="103">
        <f t="shared" si="0"/>
        <v>384708</v>
      </c>
    </row>
    <row r="11" spans="1:23" s="104" customFormat="1" ht="15" hidden="1" x14ac:dyDescent="0.25">
      <c r="A11" s="97" t="s">
        <v>21</v>
      </c>
      <c r="B11" s="98" t="s">
        <v>120</v>
      </c>
      <c r="C11" s="99" t="s">
        <v>121</v>
      </c>
      <c r="D11" s="100" t="s">
        <v>15</v>
      </c>
      <c r="E11" s="100">
        <v>6502</v>
      </c>
      <c r="F11" s="100">
        <v>17.257999999999999</v>
      </c>
      <c r="G11" s="101" t="s">
        <v>32</v>
      </c>
      <c r="H11" s="102"/>
      <c r="I11" s="102"/>
      <c r="J11" s="102"/>
      <c r="K11" s="102"/>
      <c r="L11" s="102"/>
      <c r="M11" s="102"/>
      <c r="N11" s="102"/>
      <c r="O11" s="102"/>
      <c r="P11" s="102">
        <v>1</v>
      </c>
      <c r="Q11" s="102"/>
      <c r="R11" s="102"/>
      <c r="S11" s="102"/>
      <c r="T11" s="102"/>
      <c r="U11" s="102"/>
      <c r="V11" s="102"/>
      <c r="W11" s="103">
        <f t="shared" si="0"/>
        <v>1</v>
      </c>
    </row>
    <row r="12" spans="1:23" s="104" customFormat="1" ht="15" hidden="1" x14ac:dyDescent="0.25">
      <c r="A12" s="97" t="s">
        <v>21</v>
      </c>
      <c r="B12" s="98" t="s">
        <v>118</v>
      </c>
      <c r="C12" s="99" t="s">
        <v>122</v>
      </c>
      <c r="D12" s="100" t="s">
        <v>15</v>
      </c>
      <c r="E12" s="100">
        <v>6502</v>
      </c>
      <c r="F12" s="100">
        <v>17.257999999999999</v>
      </c>
      <c r="G12" s="101" t="s">
        <v>32</v>
      </c>
      <c r="H12" s="102"/>
      <c r="I12" s="102"/>
      <c r="J12" s="102"/>
      <c r="K12" s="102"/>
      <c r="L12" s="102"/>
      <c r="M12" s="102"/>
      <c r="N12" s="102"/>
      <c r="O12" s="102"/>
      <c r="P12" s="102">
        <f>1572194-1</f>
        <v>1572193</v>
      </c>
      <c r="Q12" s="102"/>
      <c r="R12" s="102"/>
      <c r="S12" s="102"/>
      <c r="T12" s="102"/>
      <c r="U12" s="102"/>
      <c r="V12" s="102"/>
      <c r="W12" s="103">
        <f t="shared" si="0"/>
        <v>1572193</v>
      </c>
    </row>
    <row r="13" spans="1:23" s="104" customFormat="1" ht="15" hidden="1" x14ac:dyDescent="0.25">
      <c r="A13" s="97" t="s">
        <v>21</v>
      </c>
      <c r="B13" s="98" t="s">
        <v>120</v>
      </c>
      <c r="C13" s="99" t="s">
        <v>122</v>
      </c>
      <c r="D13" s="100" t="s">
        <v>15</v>
      </c>
      <c r="E13" s="100">
        <v>6502</v>
      </c>
      <c r="F13" s="100">
        <v>17.257999999999999</v>
      </c>
      <c r="G13" s="101" t="s">
        <v>32</v>
      </c>
      <c r="H13" s="102"/>
      <c r="I13" s="102"/>
      <c r="J13" s="102"/>
      <c r="K13" s="102"/>
      <c r="L13" s="102"/>
      <c r="M13" s="102"/>
      <c r="N13" s="102"/>
      <c r="O13" s="102"/>
      <c r="P13" s="102">
        <v>1</v>
      </c>
      <c r="Q13" s="102"/>
      <c r="R13" s="102"/>
      <c r="S13" s="102"/>
      <c r="T13" s="102"/>
      <c r="U13" s="102"/>
      <c r="V13" s="102"/>
      <c r="W13" s="103">
        <f t="shared" si="0"/>
        <v>1</v>
      </c>
    </row>
    <row r="14" spans="1:23" s="16" customFormat="1" ht="15" hidden="1" x14ac:dyDescent="0.25">
      <c r="A14" s="18" t="s">
        <v>25</v>
      </c>
      <c r="B14" s="12" t="s">
        <v>118</v>
      </c>
      <c r="C14" s="11" t="s">
        <v>123</v>
      </c>
      <c r="D14" s="11" t="s">
        <v>16</v>
      </c>
      <c r="E14" s="11">
        <v>6503</v>
      </c>
      <c r="F14" s="11">
        <v>17.277999999999999</v>
      </c>
      <c r="G14" s="88" t="s">
        <v>32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40"/>
      <c r="R14" s="40"/>
      <c r="S14" s="40"/>
      <c r="T14" s="40"/>
      <c r="U14" s="40"/>
      <c r="V14" s="40"/>
      <c r="W14" s="39">
        <f t="shared" si="0"/>
        <v>235553</v>
      </c>
    </row>
    <row r="15" spans="1:23" s="16" customFormat="1" ht="15" hidden="1" x14ac:dyDescent="0.25">
      <c r="A15" s="18" t="s">
        <v>25</v>
      </c>
      <c r="B15" s="12" t="s">
        <v>120</v>
      </c>
      <c r="C15" s="11" t="s">
        <v>123</v>
      </c>
      <c r="D15" s="11" t="s">
        <v>16</v>
      </c>
      <c r="E15" s="11">
        <v>6503</v>
      </c>
      <c r="F15" s="11">
        <v>17.277999999999999</v>
      </c>
      <c r="G15" s="88" t="s">
        <v>32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40"/>
      <c r="T15" s="40"/>
      <c r="U15" s="40"/>
      <c r="V15" s="40"/>
      <c r="W15" s="39">
        <f t="shared" si="0"/>
        <v>1</v>
      </c>
    </row>
    <row r="16" spans="1:23" s="16" customFormat="1" ht="15" hidden="1" x14ac:dyDescent="0.25">
      <c r="A16" s="18" t="s">
        <v>25</v>
      </c>
      <c r="B16" s="12" t="s">
        <v>118</v>
      </c>
      <c r="C16" s="11" t="s">
        <v>124</v>
      </c>
      <c r="D16" s="11" t="s">
        <v>16</v>
      </c>
      <c r="E16" s="11">
        <v>6503</v>
      </c>
      <c r="F16" s="11">
        <v>17.277999999999999</v>
      </c>
      <c r="G16" s="88" t="s">
        <v>32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49"/>
      <c r="R16" s="49"/>
      <c r="S16" s="49"/>
      <c r="T16" s="49"/>
      <c r="U16" s="49"/>
      <c r="V16" s="49"/>
      <c r="W16" s="39">
        <f t="shared" si="0"/>
        <v>857162</v>
      </c>
    </row>
    <row r="17" spans="1:23" s="16" customFormat="1" ht="15" hidden="1" x14ac:dyDescent="0.25">
      <c r="A17" s="18" t="s">
        <v>25</v>
      </c>
      <c r="B17" s="12" t="s">
        <v>120</v>
      </c>
      <c r="C17" s="11" t="s">
        <v>124</v>
      </c>
      <c r="D17" s="11" t="s">
        <v>16</v>
      </c>
      <c r="E17" s="11">
        <v>6503</v>
      </c>
      <c r="F17" s="11">
        <v>17.277999999999999</v>
      </c>
      <c r="G17" s="88" t="s">
        <v>32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49"/>
      <c r="R17" s="49"/>
      <c r="S17" s="49"/>
      <c r="T17" s="49"/>
      <c r="U17" s="49"/>
      <c r="V17" s="49"/>
      <c r="W17" s="39">
        <f t="shared" si="0"/>
        <v>1</v>
      </c>
    </row>
    <row r="18" spans="1:23" s="16" customFormat="1" ht="15" hidden="1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39"/>
    </row>
    <row r="19" spans="1:23" s="16" customFormat="1" ht="15" hidden="1" x14ac:dyDescent="0.25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5"/>
    </row>
    <row r="20" spans="1:23" s="16" customFormat="1" ht="16.5" hidden="1" x14ac:dyDescent="0.3">
      <c r="A20" s="86" t="s">
        <v>64</v>
      </c>
      <c r="B20" s="69" t="s">
        <v>54</v>
      </c>
      <c r="C20" s="87" t="s">
        <v>66</v>
      </c>
      <c r="D20" s="10" t="s">
        <v>14</v>
      </c>
      <c r="E20" s="10">
        <v>6501</v>
      </c>
      <c r="F20" s="12">
        <v>17.259</v>
      </c>
      <c r="G20" s="43" t="s">
        <v>32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39">
        <f>J20</f>
        <v>1223231</v>
      </c>
    </row>
    <row r="21" spans="1:23" s="112" customFormat="1" ht="15" hidden="1" x14ac:dyDescent="0.25">
      <c r="A21" s="105" t="s">
        <v>21</v>
      </c>
      <c r="B21" s="106" t="s">
        <v>54</v>
      </c>
      <c r="C21" s="107" t="s">
        <v>67</v>
      </c>
      <c r="D21" s="107" t="s">
        <v>15</v>
      </c>
      <c r="E21" s="107">
        <v>6502</v>
      </c>
      <c r="F21" s="107">
        <v>17.257999999999999</v>
      </c>
      <c r="G21" s="108" t="s">
        <v>32</v>
      </c>
      <c r="H21" s="109"/>
      <c r="I21" s="110"/>
      <c r="J21" s="110">
        <v>282254.07</v>
      </c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>
        <f t="shared" ref="W21:W58" si="1">J21</f>
        <v>282254.07</v>
      </c>
    </row>
    <row r="22" spans="1:23" s="16" customFormat="1" ht="16.5" hidden="1" x14ac:dyDescent="0.3">
      <c r="A22" s="18" t="s">
        <v>25</v>
      </c>
      <c r="B22" s="12" t="s">
        <v>54</v>
      </c>
      <c r="C22" s="44" t="s">
        <v>68</v>
      </c>
      <c r="D22" s="11" t="s">
        <v>16</v>
      </c>
      <c r="E22" s="11">
        <v>6503</v>
      </c>
      <c r="F22" s="11">
        <v>17.277999999999999</v>
      </c>
      <c r="G22" s="52" t="s">
        <v>32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39">
        <f t="shared" si="1"/>
        <v>135902.56</v>
      </c>
    </row>
    <row r="23" spans="1:23" s="16" customFormat="1" ht="15" hidden="1" x14ac:dyDescent="0.25">
      <c r="A23" s="18" t="s">
        <v>65</v>
      </c>
      <c r="B23" s="12" t="s">
        <v>54</v>
      </c>
      <c r="C23" s="11" t="s">
        <v>69</v>
      </c>
      <c r="D23" s="11" t="s">
        <v>16</v>
      </c>
      <c r="E23" s="11">
        <v>6407</v>
      </c>
      <c r="F23" s="11">
        <v>17.277999999999999</v>
      </c>
      <c r="G23" s="52" t="s">
        <v>32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39">
        <f t="shared" si="1"/>
        <v>18845.169999999998</v>
      </c>
    </row>
    <row r="24" spans="1:23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39">
        <f t="shared" si="1"/>
        <v>0</v>
      </c>
    </row>
    <row r="25" spans="1:23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39">
        <f t="shared" si="1"/>
        <v>0</v>
      </c>
    </row>
    <row r="26" spans="1:23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39">
        <f t="shared" si="1"/>
        <v>0</v>
      </c>
    </row>
    <row r="27" spans="1:23" s="16" customFormat="1" ht="15.75" hidden="1" customHeight="1" x14ac:dyDescent="0.25">
      <c r="A27" s="11" t="s">
        <v>96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39">
        <f t="shared" si="1"/>
        <v>0</v>
      </c>
    </row>
    <row r="28" spans="1:23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39">
        <f t="shared" si="1"/>
        <v>0</v>
      </c>
    </row>
    <row r="29" spans="1:23" s="16" customFormat="1" ht="15" hidden="1" x14ac:dyDescent="0.25">
      <c r="A29" s="23" t="s">
        <v>12</v>
      </c>
      <c r="B29" s="30" t="s">
        <v>54</v>
      </c>
      <c r="C29" s="24" t="s">
        <v>101</v>
      </c>
      <c r="D29" s="33" t="s">
        <v>27</v>
      </c>
      <c r="E29" s="67" t="s">
        <v>28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46"/>
      <c r="R29" s="46"/>
      <c r="S29" s="46"/>
      <c r="T29" s="46"/>
      <c r="U29" s="46"/>
      <c r="V29" s="46"/>
      <c r="W29" s="39">
        <f>SUM(M29)</f>
        <v>95000</v>
      </c>
    </row>
    <row r="30" spans="1:23" s="16" customFormat="1" ht="15.75" hidden="1" customHeight="1" x14ac:dyDescent="0.25">
      <c r="A30" s="23" t="s">
        <v>17</v>
      </c>
      <c r="B30" s="30" t="s">
        <v>54</v>
      </c>
      <c r="C30" s="11" t="s">
        <v>97</v>
      </c>
      <c r="D30" s="33" t="s">
        <v>29</v>
      </c>
      <c r="E30" s="33" t="s">
        <v>30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9">
        <f>L30</f>
        <v>860169.7</v>
      </c>
    </row>
    <row r="31" spans="1:23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39">
        <f t="shared" si="1"/>
        <v>0</v>
      </c>
    </row>
    <row r="32" spans="1:23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39">
        <f t="shared" si="1"/>
        <v>0</v>
      </c>
    </row>
    <row r="33" spans="1:24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39">
        <f t="shared" si="1"/>
        <v>0</v>
      </c>
    </row>
    <row r="34" spans="1:24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39">
        <f t="shared" si="1"/>
        <v>0</v>
      </c>
    </row>
    <row r="35" spans="1:24" s="16" customFormat="1" ht="15.75" hidden="1" customHeight="1" x14ac:dyDescent="0.25">
      <c r="A35" s="11" t="s">
        <v>94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39">
        <f t="shared" si="1"/>
        <v>0</v>
      </c>
    </row>
    <row r="36" spans="1:24" s="16" customFormat="1" ht="15.75" hidden="1" customHeight="1" x14ac:dyDescent="0.3">
      <c r="A36" s="18" t="s">
        <v>87</v>
      </c>
      <c r="B36" s="12" t="s">
        <v>88</v>
      </c>
      <c r="C36" s="11" t="s">
        <v>36</v>
      </c>
      <c r="D36" s="24" t="s">
        <v>37</v>
      </c>
      <c r="E36" s="24" t="s">
        <v>38</v>
      </c>
      <c r="F36" s="11">
        <v>17.245000000000001</v>
      </c>
      <c r="G36" s="44" t="s">
        <v>33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39">
        <f t="shared" si="1"/>
        <v>0</v>
      </c>
    </row>
    <row r="37" spans="1:24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39">
        <f t="shared" si="1"/>
        <v>0</v>
      </c>
    </row>
    <row r="38" spans="1:24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39">
        <f t="shared" si="1"/>
        <v>0</v>
      </c>
    </row>
    <row r="39" spans="1:24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39">
        <f t="shared" si="1"/>
        <v>0</v>
      </c>
    </row>
    <row r="40" spans="1:24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39">
        <f t="shared" si="1"/>
        <v>0</v>
      </c>
    </row>
    <row r="41" spans="1:24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39">
        <f t="shared" si="1"/>
        <v>0</v>
      </c>
      <c r="X41" s="60"/>
    </row>
    <row r="42" spans="1:24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39">
        <f t="shared" si="1"/>
        <v>0</v>
      </c>
    </row>
    <row r="43" spans="1:24" s="16" customFormat="1" ht="15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39">
        <f t="shared" si="1"/>
        <v>0</v>
      </c>
    </row>
    <row r="44" spans="1:24" s="16" customFormat="1" ht="15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39">
        <f t="shared" si="1"/>
        <v>0</v>
      </c>
    </row>
    <row r="45" spans="1:24" s="16" customFormat="1" ht="15" x14ac:dyDescent="0.25">
      <c r="A45" s="11" t="s">
        <v>71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39">
        <f t="shared" si="1"/>
        <v>0</v>
      </c>
    </row>
    <row r="46" spans="1:24" s="16" customFormat="1" ht="15" hidden="1" x14ac:dyDescent="0.25">
      <c r="A46" s="31" t="s">
        <v>72</v>
      </c>
      <c r="B46" s="20" t="s">
        <v>63</v>
      </c>
      <c r="C46" s="11" t="s">
        <v>73</v>
      </c>
      <c r="D46" s="11" t="s">
        <v>23</v>
      </c>
      <c r="E46" s="11" t="s">
        <v>24</v>
      </c>
      <c r="F46" s="11">
        <v>17.225000000000001</v>
      </c>
      <c r="G46" s="52" t="s">
        <v>42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39">
        <f t="shared" si="1"/>
        <v>350151.85</v>
      </c>
    </row>
    <row r="47" spans="1:24" s="16" customFormat="1" ht="15.75" hidden="1" x14ac:dyDescent="0.25">
      <c r="A47" s="22" t="s">
        <v>90</v>
      </c>
      <c r="B47" s="66" t="s">
        <v>91</v>
      </c>
      <c r="C47" s="11" t="s">
        <v>92</v>
      </c>
      <c r="D47" s="11" t="s">
        <v>23</v>
      </c>
      <c r="E47" s="11" t="s">
        <v>24</v>
      </c>
      <c r="F47" s="11">
        <v>17.225000000000001</v>
      </c>
      <c r="G47" s="65" t="s">
        <v>42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39">
        <f>K47</f>
        <v>159269.54</v>
      </c>
    </row>
    <row r="48" spans="1:24" s="16" customFormat="1" ht="30" x14ac:dyDescent="0.25">
      <c r="A48" s="31" t="s">
        <v>172</v>
      </c>
      <c r="B48" s="30" t="s">
        <v>54</v>
      </c>
      <c r="C48" s="11" t="s">
        <v>173</v>
      </c>
      <c r="D48" s="11" t="s">
        <v>23</v>
      </c>
      <c r="E48" s="11" t="s">
        <v>24</v>
      </c>
      <c r="F48" s="11">
        <v>17.225000000000001</v>
      </c>
      <c r="G48" s="65" t="s">
        <v>42</v>
      </c>
      <c r="H48" s="1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>
        <f>174318.456675133-1</f>
        <v>174317.456675133</v>
      </c>
      <c r="W48" s="39">
        <f>V48</f>
        <v>174317.456675133</v>
      </c>
    </row>
    <row r="49" spans="1:24" s="16" customFormat="1" ht="15.75" x14ac:dyDescent="0.25">
      <c r="A49" s="31" t="s">
        <v>172</v>
      </c>
      <c r="B49" s="27" t="s">
        <v>174</v>
      </c>
      <c r="C49" s="11" t="s">
        <v>173</v>
      </c>
      <c r="D49" s="11" t="s">
        <v>23</v>
      </c>
      <c r="E49" s="11" t="s">
        <v>24</v>
      </c>
      <c r="F49" s="11">
        <v>17.225000000000001</v>
      </c>
      <c r="G49" s="65" t="s">
        <v>42</v>
      </c>
      <c r="H49" s="1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>
        <v>1</v>
      </c>
      <c r="W49" s="39">
        <f>V49</f>
        <v>1</v>
      </c>
    </row>
    <row r="50" spans="1:24" s="16" customFormat="1" ht="15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9">
        <f t="shared" si="1"/>
        <v>0</v>
      </c>
    </row>
    <row r="51" spans="1:24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39">
        <f t="shared" si="1"/>
        <v>0</v>
      </c>
    </row>
    <row r="52" spans="1:24" s="16" customFormat="1" ht="15" hidden="1" x14ac:dyDescent="0.25">
      <c r="A52" s="11" t="s">
        <v>146</v>
      </c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39">
        <f t="shared" si="1"/>
        <v>0</v>
      </c>
    </row>
    <row r="53" spans="1:24" s="16" customFormat="1" ht="15" hidden="1" x14ac:dyDescent="0.25">
      <c r="A53" s="94" t="s">
        <v>147</v>
      </c>
      <c r="B53" s="12" t="s">
        <v>118</v>
      </c>
      <c r="C53" s="41" t="s">
        <v>148</v>
      </c>
      <c r="D53" s="17" t="s">
        <v>26</v>
      </c>
      <c r="E53" s="19" t="s">
        <v>149</v>
      </c>
      <c r="F53" s="21">
        <v>17.800999999999998</v>
      </c>
      <c r="G53" s="24" t="s">
        <v>34</v>
      </c>
      <c r="H53" s="14"/>
      <c r="I53" s="46"/>
      <c r="J53" s="46"/>
      <c r="K53" s="46"/>
      <c r="L53" s="46"/>
      <c r="M53" s="46"/>
      <c r="N53" s="46"/>
      <c r="O53" s="46"/>
      <c r="P53" s="46"/>
      <c r="Q53" s="46"/>
      <c r="R53" s="46">
        <v>12881</v>
      </c>
      <c r="S53" s="46"/>
      <c r="T53" s="46"/>
      <c r="U53" s="46"/>
      <c r="V53" s="46"/>
      <c r="W53" s="39">
        <f>R53</f>
        <v>12881</v>
      </c>
    </row>
    <row r="54" spans="1:24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39">
        <f t="shared" si="1"/>
        <v>0</v>
      </c>
    </row>
    <row r="55" spans="1:24" s="16" customFormat="1" ht="15" hidden="1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39">
        <f t="shared" si="1"/>
        <v>0</v>
      </c>
      <c r="X55" s="53"/>
    </row>
    <row r="56" spans="1:24" s="16" customFormat="1" ht="15" hidden="1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39">
        <f t="shared" si="1"/>
        <v>0</v>
      </c>
    </row>
    <row r="57" spans="1:24" s="16" customFormat="1" ht="15" hidden="1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39">
        <f t="shared" si="1"/>
        <v>0</v>
      </c>
    </row>
    <row r="58" spans="1:24" s="16" customFormat="1" ht="15" hidden="1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39">
        <f t="shared" si="1"/>
        <v>0</v>
      </c>
    </row>
    <row r="59" spans="1:24" s="16" customFormat="1" ht="15" hidden="1" x14ac:dyDescent="0.25">
      <c r="A59" s="11" t="s">
        <v>48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22"/>
      <c r="V59" s="22"/>
      <c r="W59" s="39"/>
    </row>
    <row r="60" spans="1:24" s="16" customFormat="1" ht="15" hidden="1" x14ac:dyDescent="0.25">
      <c r="A60" s="22" t="s">
        <v>22</v>
      </c>
      <c r="B60" s="12" t="s">
        <v>54</v>
      </c>
      <c r="C60" s="11" t="s">
        <v>56</v>
      </c>
      <c r="D60" s="11" t="s">
        <v>57</v>
      </c>
      <c r="E60" s="11" t="s">
        <v>58</v>
      </c>
      <c r="F60" s="12">
        <v>17.207000000000001</v>
      </c>
      <c r="G60" s="24" t="s">
        <v>35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39">
        <f>I60</f>
        <v>1076176</v>
      </c>
    </row>
    <row r="61" spans="1:24" s="16" customFormat="1" ht="15" hidden="1" x14ac:dyDescent="0.25">
      <c r="A61" s="22" t="s">
        <v>22</v>
      </c>
      <c r="B61" s="12" t="s">
        <v>55</v>
      </c>
      <c r="C61" s="11" t="s">
        <v>56</v>
      </c>
      <c r="D61" s="11" t="s">
        <v>57</v>
      </c>
      <c r="E61" s="11" t="s">
        <v>58</v>
      </c>
      <c r="F61" s="12">
        <v>17.207000000000001</v>
      </c>
      <c r="G61" s="24" t="s">
        <v>35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39">
        <f t="shared" ref="W61:W64" si="2">I61</f>
        <v>1</v>
      </c>
    </row>
    <row r="62" spans="1:24" s="16" customFormat="1" ht="15" hidden="1" x14ac:dyDescent="0.25">
      <c r="A62" s="15" t="s">
        <v>18</v>
      </c>
      <c r="B62" s="12" t="s">
        <v>54</v>
      </c>
      <c r="C62" s="11" t="s">
        <v>56</v>
      </c>
      <c r="D62" s="11" t="s">
        <v>57</v>
      </c>
      <c r="E62" s="11" t="s">
        <v>59</v>
      </c>
      <c r="F62" s="12">
        <v>17.207000000000001</v>
      </c>
      <c r="G62" s="24" t="s">
        <v>35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39">
        <f t="shared" si="2"/>
        <v>94088</v>
      </c>
    </row>
    <row r="63" spans="1:24" s="16" customFormat="1" ht="15" hidden="1" x14ac:dyDescent="0.25">
      <c r="A63" s="15" t="s">
        <v>18</v>
      </c>
      <c r="B63" s="12" t="s">
        <v>55</v>
      </c>
      <c r="C63" s="11" t="s">
        <v>56</v>
      </c>
      <c r="D63" s="11" t="s">
        <v>57</v>
      </c>
      <c r="E63" s="11" t="s">
        <v>59</v>
      </c>
      <c r="F63" s="12">
        <v>17.207000000000001</v>
      </c>
      <c r="G63" s="24" t="s">
        <v>35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39">
        <f t="shared" si="2"/>
        <v>1</v>
      </c>
    </row>
    <row r="64" spans="1:24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39">
        <f t="shared" si="2"/>
        <v>0</v>
      </c>
    </row>
    <row r="65" spans="1:23" s="16" customFormat="1" ht="15" hidden="1" x14ac:dyDescent="0.25">
      <c r="A65" s="64" t="s">
        <v>74</v>
      </c>
      <c r="B65" s="12" t="s">
        <v>75</v>
      </c>
      <c r="C65" s="11" t="s">
        <v>76</v>
      </c>
      <c r="D65" s="11" t="s">
        <v>57</v>
      </c>
      <c r="E65" s="11" t="s">
        <v>58</v>
      </c>
      <c r="F65" s="12">
        <v>17.207000000000001</v>
      </c>
      <c r="G65" s="52" t="s">
        <v>77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39">
        <f>J65</f>
        <v>8049.48</v>
      </c>
    </row>
    <row r="66" spans="1:23" s="16" customFormat="1" ht="16.5" hidden="1" x14ac:dyDescent="0.3">
      <c r="A66" s="22" t="s">
        <v>22</v>
      </c>
      <c r="B66" s="12" t="s">
        <v>54</v>
      </c>
      <c r="C66" s="11" t="s">
        <v>80</v>
      </c>
      <c r="D66" s="11" t="s">
        <v>57</v>
      </c>
      <c r="E66" s="11" t="s">
        <v>58</v>
      </c>
      <c r="F66" s="12">
        <v>17.207000000000001</v>
      </c>
      <c r="G66" s="44" t="s">
        <v>35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39">
        <f t="shared" ref="W66:W68" si="3">J66</f>
        <v>357136.26</v>
      </c>
    </row>
    <row r="67" spans="1:23" s="16" customFormat="1" ht="16.5" hidden="1" x14ac:dyDescent="0.3">
      <c r="A67" s="15" t="s">
        <v>18</v>
      </c>
      <c r="B67" s="12" t="s">
        <v>54</v>
      </c>
      <c r="C67" s="11" t="s">
        <v>80</v>
      </c>
      <c r="D67" s="11" t="s">
        <v>57</v>
      </c>
      <c r="E67" s="11" t="s">
        <v>59</v>
      </c>
      <c r="F67" s="12" t="s">
        <v>81</v>
      </c>
      <c r="G67" s="44" t="s">
        <v>35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39">
        <f t="shared" si="3"/>
        <v>15350.55</v>
      </c>
    </row>
    <row r="68" spans="1:23" s="74" customFormat="1" ht="15" hidden="1" x14ac:dyDescent="0.25">
      <c r="A68" s="68" t="s">
        <v>78</v>
      </c>
      <c r="B68" s="69" t="s">
        <v>79</v>
      </c>
      <c r="C68" s="70" t="s">
        <v>82</v>
      </c>
      <c r="D68" s="70" t="s">
        <v>83</v>
      </c>
      <c r="E68" s="70" t="s">
        <v>84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3">
        <f t="shared" si="3"/>
        <v>41828.6</v>
      </c>
    </row>
    <row r="69" spans="1:23" s="16" customFormat="1" ht="15" hidden="1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39"/>
    </row>
    <row r="70" spans="1:23" s="16" customFormat="1" ht="15" hidden="1" x14ac:dyDescent="0.25">
      <c r="A70" s="45" t="s">
        <v>41</v>
      </c>
      <c r="B70" s="12" t="s">
        <v>44</v>
      </c>
      <c r="C70" s="51" t="s">
        <v>45</v>
      </c>
      <c r="D70" s="11" t="s">
        <v>19</v>
      </c>
      <c r="E70" s="11" t="s">
        <v>20</v>
      </c>
      <c r="F70" s="11">
        <v>10.561</v>
      </c>
      <c r="G70" s="12" t="s">
        <v>52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39">
        <f>SUM(H70:I70)</f>
        <v>12192.399999999998</v>
      </c>
    </row>
    <row r="71" spans="1:23" s="16" customFormat="1" ht="15" hidden="1" x14ac:dyDescent="0.25">
      <c r="A71" s="45" t="s">
        <v>41</v>
      </c>
      <c r="B71" s="12" t="s">
        <v>44</v>
      </c>
      <c r="C71" s="51" t="s">
        <v>45</v>
      </c>
      <c r="D71" s="11" t="s">
        <v>19</v>
      </c>
      <c r="E71" s="11" t="s">
        <v>20</v>
      </c>
      <c r="F71" s="11">
        <v>10.561</v>
      </c>
      <c r="G71" s="12" t="s">
        <v>52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46"/>
      <c r="R71" s="46"/>
      <c r="S71" s="46"/>
      <c r="T71" s="46"/>
      <c r="U71" s="46"/>
      <c r="V71" s="46"/>
      <c r="W71" s="39">
        <f>SUM(N71)</f>
        <v>13652.32</v>
      </c>
    </row>
    <row r="72" spans="1:23" s="16" customFormat="1" ht="15" hidden="1" x14ac:dyDescent="0.25">
      <c r="A72" s="45" t="s">
        <v>41</v>
      </c>
      <c r="B72" s="12" t="s">
        <v>44</v>
      </c>
      <c r="C72" s="51" t="s">
        <v>45</v>
      </c>
      <c r="D72" s="11" t="s">
        <v>19</v>
      </c>
      <c r="E72" s="11" t="s">
        <v>20</v>
      </c>
      <c r="F72" s="11">
        <v>10.561</v>
      </c>
      <c r="G72" s="12" t="s">
        <v>52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46"/>
      <c r="R72" s="46"/>
      <c r="S72" s="46"/>
      <c r="T72" s="46"/>
      <c r="U72" s="46"/>
      <c r="V72" s="46"/>
      <c r="W72" s="39">
        <f>SUM(N72)</f>
        <v>22924.78</v>
      </c>
    </row>
    <row r="73" spans="1:23" s="16" customFormat="1" ht="16.5" hidden="1" x14ac:dyDescent="0.25">
      <c r="A73" s="75" t="s">
        <v>106</v>
      </c>
      <c r="B73" s="12" t="s">
        <v>107</v>
      </c>
      <c r="C73" s="11" t="s">
        <v>108</v>
      </c>
      <c r="D73" s="11" t="s">
        <v>83</v>
      </c>
      <c r="E73" s="11" t="s">
        <v>109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46"/>
      <c r="R73" s="46"/>
      <c r="S73" s="46"/>
      <c r="T73" s="46"/>
      <c r="U73" s="46"/>
      <c r="V73" s="46"/>
      <c r="W73" s="39">
        <f>O73</f>
        <v>136721.35011927999</v>
      </c>
    </row>
    <row r="74" spans="1:23" s="16" customFormat="1" ht="16.5" hidden="1" x14ac:dyDescent="0.25">
      <c r="A74" s="75" t="s">
        <v>106</v>
      </c>
      <c r="B74" s="12" t="s">
        <v>110</v>
      </c>
      <c r="C74" s="11" t="s">
        <v>108</v>
      </c>
      <c r="D74" s="11" t="s">
        <v>83</v>
      </c>
      <c r="E74" s="11" t="s">
        <v>109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46"/>
      <c r="R74" s="46"/>
      <c r="S74" s="46"/>
      <c r="T74" s="46"/>
      <c r="U74" s="46"/>
      <c r="V74" s="46"/>
      <c r="W74" s="39">
        <f>O74</f>
        <v>1</v>
      </c>
    </row>
    <row r="75" spans="1:23" s="16" customFormat="1" ht="16.5" hidden="1" x14ac:dyDescent="0.3">
      <c r="A75" s="75" t="s">
        <v>127</v>
      </c>
      <c r="B75" s="12" t="s">
        <v>118</v>
      </c>
      <c r="C75" s="89" t="s">
        <v>128</v>
      </c>
      <c r="D75" s="90" t="s">
        <v>129</v>
      </c>
      <c r="E75" s="11" t="s">
        <v>130</v>
      </c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46">
        <v>13735</v>
      </c>
      <c r="R75" s="46"/>
      <c r="S75" s="46"/>
      <c r="T75" s="46"/>
      <c r="U75" s="46"/>
      <c r="V75" s="46"/>
      <c r="W75" s="39">
        <f>Q75</f>
        <v>13735</v>
      </c>
    </row>
    <row r="76" spans="1:23" s="16" customFormat="1" ht="16.5" hidden="1" x14ac:dyDescent="0.25">
      <c r="A76" s="75" t="s">
        <v>131</v>
      </c>
      <c r="B76" s="12" t="s">
        <v>118</v>
      </c>
      <c r="C76" s="91" t="s">
        <v>132</v>
      </c>
      <c r="D76" s="91" t="s">
        <v>133</v>
      </c>
      <c r="E76" s="11" t="s">
        <v>134</v>
      </c>
      <c r="F76" s="11"/>
      <c r="G76" s="12"/>
      <c r="H76" s="46"/>
      <c r="I76" s="46"/>
      <c r="J76" s="46"/>
      <c r="K76" s="46"/>
      <c r="L76" s="46"/>
      <c r="M76" s="46"/>
      <c r="N76" s="46"/>
      <c r="O76" s="46"/>
      <c r="P76" s="46"/>
      <c r="Q76" s="46">
        <v>30513.759999999998</v>
      </c>
      <c r="R76" s="46"/>
      <c r="S76" s="46"/>
      <c r="T76" s="46"/>
      <c r="U76" s="46"/>
      <c r="V76" s="46"/>
      <c r="W76" s="39">
        <f t="shared" ref="W76:W78" si="4">Q76</f>
        <v>30513.759999999998</v>
      </c>
    </row>
    <row r="77" spans="1:23" s="16" customFormat="1" ht="16.5" hidden="1" x14ac:dyDescent="0.25">
      <c r="A77" s="75" t="s">
        <v>135</v>
      </c>
      <c r="B77" s="12" t="s">
        <v>118</v>
      </c>
      <c r="C77" s="92" t="s">
        <v>136</v>
      </c>
      <c r="D77" s="92" t="s">
        <v>137</v>
      </c>
      <c r="E77" s="11" t="s">
        <v>138</v>
      </c>
      <c r="F77" s="11"/>
      <c r="G77" s="12"/>
      <c r="H77" s="46"/>
      <c r="I77" s="46"/>
      <c r="J77" s="46"/>
      <c r="K77" s="46"/>
      <c r="L77" s="46"/>
      <c r="M77" s="46"/>
      <c r="N77" s="46"/>
      <c r="O77" s="46"/>
      <c r="P77" s="46"/>
      <c r="Q77" s="46">
        <v>40685.01</v>
      </c>
      <c r="R77" s="46"/>
      <c r="S77" s="46"/>
      <c r="T77" s="46"/>
      <c r="U77" s="46"/>
      <c r="V77" s="46"/>
      <c r="W77" s="39">
        <f t="shared" si="4"/>
        <v>40685.01</v>
      </c>
    </row>
    <row r="78" spans="1:23" s="16" customFormat="1" ht="16.5" hidden="1" x14ac:dyDescent="0.3">
      <c r="A78" s="75" t="s">
        <v>139</v>
      </c>
      <c r="B78" s="12" t="s">
        <v>118</v>
      </c>
      <c r="C78" s="93" t="s">
        <v>140</v>
      </c>
      <c r="D78" s="93" t="s">
        <v>141</v>
      </c>
      <c r="E78" s="11" t="s">
        <v>142</v>
      </c>
      <c r="F78" s="11"/>
      <c r="G78" s="12"/>
      <c r="H78" s="46"/>
      <c r="I78" s="46"/>
      <c r="J78" s="46"/>
      <c r="K78" s="46"/>
      <c r="L78" s="46"/>
      <c r="M78" s="46"/>
      <c r="N78" s="46"/>
      <c r="O78" s="46"/>
      <c r="P78" s="46"/>
      <c r="Q78" s="46">
        <v>8943.77</v>
      </c>
      <c r="R78" s="46"/>
      <c r="S78" s="46"/>
      <c r="T78" s="46"/>
      <c r="U78" s="46"/>
      <c r="V78" s="46"/>
      <c r="W78" s="39">
        <f t="shared" si="4"/>
        <v>8943.77</v>
      </c>
    </row>
    <row r="79" spans="1:23" s="16" customFormat="1" ht="16.5" hidden="1" x14ac:dyDescent="0.25">
      <c r="A79" s="75" t="s">
        <v>154</v>
      </c>
      <c r="B79" s="12" t="s">
        <v>118</v>
      </c>
      <c r="C79" s="11" t="s">
        <v>155</v>
      </c>
      <c r="D79" s="11" t="s">
        <v>156</v>
      </c>
      <c r="E79" s="11" t="s">
        <v>157</v>
      </c>
      <c r="F79" s="11"/>
      <c r="G79" s="1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>
        <v>50027.554777363024</v>
      </c>
      <c r="T79" s="46"/>
      <c r="U79" s="46"/>
      <c r="V79" s="46"/>
      <c r="W79" s="39">
        <f>S79</f>
        <v>50027.554777363024</v>
      </c>
    </row>
    <row r="80" spans="1:23" s="16" customFormat="1" ht="16.5" hidden="1" x14ac:dyDescent="0.3">
      <c r="A80" s="75" t="s">
        <v>160</v>
      </c>
      <c r="B80" s="12" t="s">
        <v>118</v>
      </c>
      <c r="C80" s="92" t="s">
        <v>161</v>
      </c>
      <c r="D80" s="44" t="s">
        <v>162</v>
      </c>
      <c r="E80" s="11" t="s">
        <v>163</v>
      </c>
      <c r="F80" s="11"/>
      <c r="G80" s="1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>
        <v>3074.94</v>
      </c>
      <c r="U80" s="46"/>
      <c r="V80" s="46"/>
      <c r="W80" s="39">
        <f>T80</f>
        <v>3074.94</v>
      </c>
    </row>
    <row r="81" spans="1:23" s="16" customFormat="1" ht="15.75" hidden="1" x14ac:dyDescent="0.3">
      <c r="A81" s="45" t="s">
        <v>166</v>
      </c>
      <c r="B81" s="12" t="s">
        <v>118</v>
      </c>
      <c r="C81" s="96" t="s">
        <v>170</v>
      </c>
      <c r="D81" s="95" t="s">
        <v>168</v>
      </c>
      <c r="E81" s="11" t="s">
        <v>167</v>
      </c>
      <c r="F81" s="11"/>
      <c r="G81" s="1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>
        <v>160.56</v>
      </c>
      <c r="V81" s="46"/>
      <c r="W81" s="39">
        <f>U81</f>
        <v>160.56</v>
      </c>
    </row>
    <row r="82" spans="1:23" s="16" customFormat="1" ht="15" x14ac:dyDescent="0.25">
      <c r="A82" s="45"/>
      <c r="B82" s="30"/>
      <c r="C82" s="11"/>
      <c r="D82" s="11"/>
      <c r="E82" s="11"/>
      <c r="F82" s="11"/>
      <c r="G82" s="12"/>
      <c r="H82" s="14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39"/>
    </row>
    <row r="83" spans="1:23" s="16" customFormat="1" ht="15" x14ac:dyDescent="0.25">
      <c r="A83" s="15" t="s">
        <v>0</v>
      </c>
      <c r="B83" s="15"/>
      <c r="C83" s="54"/>
      <c r="D83" s="54"/>
      <c r="E83" s="54"/>
      <c r="F83" s="54"/>
      <c r="G83" s="54"/>
      <c r="H83" s="55">
        <f>SUM(H6:H70)</f>
        <v>12192.399999999998</v>
      </c>
      <c r="I83" s="55">
        <f>SUM(I60:I69)</f>
        <v>1170266</v>
      </c>
      <c r="J83" s="55">
        <f>SUM(J19:J69)</f>
        <v>2432749.5399999996</v>
      </c>
      <c r="K83" s="55">
        <f>SUM(K35:K55)</f>
        <v>161130.62</v>
      </c>
      <c r="L83" s="55">
        <f>SUM(L27:L32)</f>
        <v>860169.7</v>
      </c>
      <c r="M83" s="55">
        <f>SUM(M28:M31)</f>
        <v>95000</v>
      </c>
      <c r="N83" s="55">
        <f>SUM(N59:N72)</f>
        <v>36577.1</v>
      </c>
      <c r="O83" s="55">
        <f>SUM(O69:O81)</f>
        <v>136722.35011927999</v>
      </c>
      <c r="P83" s="55">
        <f>SUM(P7:P18)</f>
        <v>5598828</v>
      </c>
      <c r="Q83" s="55">
        <f>SUM(Q59:Q79)</f>
        <v>93877.54</v>
      </c>
      <c r="R83" s="55">
        <f>SUM(R52:R55)</f>
        <v>12881</v>
      </c>
      <c r="S83" s="55">
        <f>SUM(S59:S81)</f>
        <v>50027.554777363024</v>
      </c>
      <c r="T83" s="55">
        <f>SUM(T57:T81)</f>
        <v>3074.94</v>
      </c>
      <c r="U83" s="55">
        <f>SUM(U58:U81)</f>
        <v>160.56</v>
      </c>
      <c r="V83" s="55">
        <f>SUM(V45:V49)</f>
        <v>174318.456675133</v>
      </c>
      <c r="W83" s="39"/>
    </row>
    <row r="84" spans="1:23" s="16" customFormat="1" ht="15" x14ac:dyDescent="0.25">
      <c r="A84" s="29"/>
      <c r="B84" s="29"/>
      <c r="C84" s="56"/>
      <c r="D84" s="56"/>
      <c r="E84" s="56"/>
      <c r="F84" s="56"/>
      <c r="G84" s="56"/>
      <c r="H84" s="57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9"/>
    </row>
    <row r="85" spans="1:23" s="16" customFormat="1" ht="15" x14ac:dyDescent="0.25">
      <c r="A85" s="16" t="s">
        <v>9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2"/>
    </row>
    <row r="86" spans="1:23" s="16" customFormat="1" ht="15" hidden="1" x14ac:dyDescent="0.25">
      <c r="A86" s="16" t="s">
        <v>47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2"/>
    </row>
    <row r="87" spans="1:23" s="16" customFormat="1" ht="15" hidden="1" x14ac:dyDescent="0.25">
      <c r="A87" s="29" t="s">
        <v>43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2"/>
    </row>
    <row r="88" spans="1:23" s="16" customFormat="1" ht="15" hidden="1" x14ac:dyDescent="0.25">
      <c r="A88" s="16" t="s">
        <v>61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2"/>
    </row>
    <row r="89" spans="1:23" s="16" customFormat="1" ht="15" hidden="1" x14ac:dyDescent="0.25">
      <c r="A89" s="29" t="s">
        <v>60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2"/>
    </row>
    <row r="90" spans="1:23" s="16" customFormat="1" ht="15" hidden="1" x14ac:dyDescent="0.25">
      <c r="A90" s="16" t="s">
        <v>85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2"/>
    </row>
    <row r="91" spans="1:23" s="16" customFormat="1" ht="15" hidden="1" x14ac:dyDescent="0.25">
      <c r="A91" s="29" t="s">
        <v>86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2"/>
    </row>
    <row r="92" spans="1:23" s="16" customFormat="1" ht="15" hidden="1" x14ac:dyDescent="0.25">
      <c r="A92" s="16" t="s">
        <v>93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2"/>
    </row>
    <row r="93" spans="1:23" s="16" customFormat="1" ht="15" hidden="1" x14ac:dyDescent="0.25">
      <c r="A93" s="29" t="s">
        <v>86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2"/>
    </row>
    <row r="94" spans="1:23" s="16" customFormat="1" ht="15" hidden="1" x14ac:dyDescent="0.25">
      <c r="A94" s="16" t="s">
        <v>99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2"/>
    </row>
    <row r="95" spans="1:23" s="16" customFormat="1" ht="15" hidden="1" x14ac:dyDescent="0.25">
      <c r="A95" s="29" t="s">
        <v>98</v>
      </c>
      <c r="C95" s="25"/>
      <c r="D95" s="25"/>
      <c r="E95" s="25"/>
      <c r="F95" s="25"/>
      <c r="G95" s="25"/>
      <c r="H95" s="25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2"/>
    </row>
    <row r="96" spans="1:23" s="16" customFormat="1" ht="15" hidden="1" x14ac:dyDescent="0.25">
      <c r="A96" s="16" t="s">
        <v>102</v>
      </c>
      <c r="C96" s="25"/>
      <c r="D96" s="25"/>
      <c r="E96" s="25"/>
      <c r="F96" s="25"/>
      <c r="G96" s="25"/>
      <c r="H96" s="25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2"/>
    </row>
    <row r="97" spans="1:23" s="16" customFormat="1" ht="15" hidden="1" x14ac:dyDescent="0.25">
      <c r="A97" s="29" t="s">
        <v>103</v>
      </c>
      <c r="C97" s="25"/>
      <c r="D97" s="25"/>
      <c r="E97" s="25"/>
      <c r="F97" s="25"/>
      <c r="G97" s="25"/>
      <c r="H97" s="25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2"/>
    </row>
    <row r="98" spans="1:23" s="16" customFormat="1" ht="15" hidden="1" x14ac:dyDescent="0.25">
      <c r="A98" s="16" t="s">
        <v>105</v>
      </c>
      <c r="C98" s="25"/>
      <c r="D98" s="25"/>
      <c r="E98" s="25"/>
      <c r="F98" s="25"/>
      <c r="G98" s="25"/>
      <c r="H98" s="25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2"/>
    </row>
    <row r="99" spans="1:23" s="16" customFormat="1" ht="15" hidden="1" x14ac:dyDescent="0.25">
      <c r="A99" s="29" t="s">
        <v>43</v>
      </c>
      <c r="C99" s="25"/>
      <c r="D99" s="25"/>
      <c r="E99" s="25"/>
      <c r="F99" s="25"/>
      <c r="G99" s="25"/>
      <c r="H99" s="25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2"/>
    </row>
    <row r="100" spans="1:23" s="16" customFormat="1" ht="15" hidden="1" x14ac:dyDescent="0.25">
      <c r="A100" s="16" t="s">
        <v>112</v>
      </c>
      <c r="C100" s="25"/>
      <c r="D100" s="25"/>
      <c r="E100" s="25"/>
      <c r="F100" s="25"/>
      <c r="G100" s="25"/>
      <c r="H100" s="25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2"/>
    </row>
    <row r="101" spans="1:23" ht="15" hidden="1" x14ac:dyDescent="0.25">
      <c r="A101" s="29" t="s">
        <v>111</v>
      </c>
    </row>
    <row r="102" spans="1:23" s="77" customFormat="1" hidden="1" x14ac:dyDescent="0.25">
      <c r="A102" s="76" t="s">
        <v>113</v>
      </c>
      <c r="C102" s="78"/>
      <c r="D102" s="78"/>
      <c r="E102" s="78"/>
      <c r="F102" s="78"/>
      <c r="G102" s="78"/>
      <c r="H102" s="79"/>
      <c r="I102" s="79"/>
      <c r="J102" s="79"/>
      <c r="K102" s="79"/>
      <c r="L102" s="79"/>
      <c r="M102" s="79"/>
    </row>
    <row r="104" spans="1:23" ht="15" hidden="1" x14ac:dyDescent="0.25">
      <c r="A104" s="16" t="s">
        <v>116</v>
      </c>
    </row>
    <row r="105" spans="1:23" ht="15" hidden="1" x14ac:dyDescent="0.25">
      <c r="A105" s="29" t="s">
        <v>125</v>
      </c>
    </row>
    <row r="106" spans="1:23" ht="15" hidden="1" x14ac:dyDescent="0.25">
      <c r="A106" s="16" t="s">
        <v>144</v>
      </c>
    </row>
    <row r="107" spans="1:23" ht="15" hidden="1" x14ac:dyDescent="0.25">
      <c r="A107" s="29" t="s">
        <v>143</v>
      </c>
    </row>
    <row r="108" spans="1:23" ht="15" hidden="1" x14ac:dyDescent="0.25">
      <c r="A108" s="16" t="s">
        <v>151</v>
      </c>
    </row>
    <row r="109" spans="1:23" ht="15" hidden="1" x14ac:dyDescent="0.25">
      <c r="A109" s="29" t="s">
        <v>150</v>
      </c>
    </row>
    <row r="110" spans="1:23" ht="15" hidden="1" x14ac:dyDescent="0.25">
      <c r="A110" s="16" t="s">
        <v>152</v>
      </c>
    </row>
    <row r="111" spans="1:23" ht="15" hidden="1" x14ac:dyDescent="0.25">
      <c r="A111" s="29" t="s">
        <v>153</v>
      </c>
    </row>
    <row r="112" spans="1:23" ht="15" hidden="1" x14ac:dyDescent="0.25">
      <c r="A112" s="16" t="s">
        <v>164</v>
      </c>
    </row>
    <row r="113" spans="1:1" ht="15" hidden="1" x14ac:dyDescent="0.25">
      <c r="A113" s="29" t="s">
        <v>143</v>
      </c>
    </row>
    <row r="114" spans="1:1" ht="15" hidden="1" x14ac:dyDescent="0.25">
      <c r="A114" s="16" t="s">
        <v>169</v>
      </c>
    </row>
    <row r="115" spans="1:1" ht="15" hidden="1" x14ac:dyDescent="0.25">
      <c r="A115" s="29" t="s">
        <v>143</v>
      </c>
    </row>
    <row r="116" spans="1:1" ht="15" x14ac:dyDescent="0.25">
      <c r="A116" s="16" t="s">
        <v>175</v>
      </c>
    </row>
    <row r="117" spans="1:1" ht="15" x14ac:dyDescent="0.25">
      <c r="A117" s="29" t="s">
        <v>176</v>
      </c>
    </row>
    <row r="122" spans="1:1" ht="15" x14ac:dyDescent="0.25">
      <c r="A122" s="16" t="s">
        <v>39</v>
      </c>
    </row>
    <row r="123" spans="1:1" ht="15" x14ac:dyDescent="0.25">
      <c r="A123" s="16" t="s">
        <v>49</v>
      </c>
    </row>
    <row r="124" spans="1:1" ht="15" x14ac:dyDescent="0.25">
      <c r="A124" s="16" t="s">
        <v>40</v>
      </c>
    </row>
    <row r="125" spans="1:1" ht="15" x14ac:dyDescent="0.25">
      <c r="A125" s="16" t="s">
        <v>50</v>
      </c>
    </row>
  </sheetData>
  <mergeCells count="1">
    <mergeCell ref="B1:H1"/>
  </mergeCells>
  <phoneticPr fontId="0" type="noConversion"/>
  <hyperlinks>
    <hyperlink ref="A102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2025-05-05T21:17:17Z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