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EB8AAEC-1FAF-40C9-99FD-78FBB11ED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BOSTON" sheetId="2" r:id="rId1"/>
  </sheets>
  <definedNames>
    <definedName name="_xlnm.Print_Area" localSheetId="0">'CITY OF BOSTON'!$A$1:$H$53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1" i="2" l="1"/>
  <c r="AA20" i="2"/>
  <c r="AA21" i="2"/>
  <c r="AA22" i="2"/>
  <c r="AA23" i="2"/>
  <c r="AA24" i="2"/>
  <c r="AA25" i="2"/>
  <c r="AA27" i="2"/>
  <c r="AA29" i="2"/>
  <c r="AA30" i="2"/>
  <c r="AA31" i="2"/>
  <c r="AA32" i="2"/>
  <c r="AA33" i="2"/>
  <c r="AA34" i="2"/>
  <c r="AA35" i="2"/>
  <c r="AA36" i="2"/>
  <c r="AA37" i="2"/>
  <c r="AA38" i="2"/>
  <c r="AA40" i="2"/>
  <c r="AA41" i="2"/>
  <c r="AA42" i="2"/>
  <c r="AA43" i="2"/>
  <c r="AA44" i="2"/>
  <c r="AA45" i="2"/>
  <c r="AA46" i="2"/>
  <c r="AA47" i="2"/>
  <c r="AA49" i="2"/>
  <c r="AA19" i="2"/>
  <c r="Y51" i="2"/>
  <c r="X51" i="2"/>
  <c r="W48" i="2"/>
  <c r="AA48" i="2" s="1"/>
  <c r="U51" i="2"/>
  <c r="T51" i="2"/>
  <c r="S51" i="2"/>
  <c r="R51" i="2"/>
  <c r="Q51" i="2"/>
  <c r="AA9" i="2"/>
  <c r="AA11" i="2"/>
  <c r="AA13" i="2"/>
  <c r="AA15" i="2"/>
  <c r="AA17" i="2"/>
  <c r="P16" i="2"/>
  <c r="AA16" i="2" s="1"/>
  <c r="P14" i="2"/>
  <c r="AA14" i="2" s="1"/>
  <c r="P12" i="2"/>
  <c r="AA12" i="2" s="1"/>
  <c r="P10" i="2"/>
  <c r="AA10" i="2" s="1"/>
  <c r="P8" i="2"/>
  <c r="AA8" i="2" s="1"/>
  <c r="W51" i="2" l="1"/>
  <c r="V51" i="2"/>
  <c r="P51" i="2"/>
  <c r="O39" i="2"/>
  <c r="AA39" i="2" s="1"/>
  <c r="N51" i="2"/>
  <c r="M51" i="2"/>
  <c r="L51" i="2"/>
  <c r="K51" i="2"/>
  <c r="J51" i="2"/>
  <c r="O51" i="2" l="1"/>
  <c r="I26" i="2"/>
  <c r="AA26" i="2" s="1"/>
  <c r="I28" i="2"/>
  <c r="AA28" i="2" s="1"/>
  <c r="I51" i="2" l="1"/>
  <c r="H51" i="2" l="1"/>
</calcChain>
</file>

<file path=xl/sharedStrings.xml><?xml version="1.0" encoding="utf-8"?>
<sst xmlns="http://schemas.openxmlformats.org/spreadsheetml/2006/main" count="275" uniqueCount="158">
  <si>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</si>
  <si>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</si>
  <si>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</si>
  <si>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</si>
  <si>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</si>
  <si>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</si>
  <si>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</si>
  <si>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</si>
  <si>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</si>
  <si>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</si>
  <si>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</si>
  <si>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</si>
  <si>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7003-1631</t>
  </si>
  <si>
    <t>7003-1630</t>
  </si>
  <si>
    <t>7003-1778</t>
  </si>
  <si>
    <t>WP 10%</t>
  </si>
  <si>
    <t>4400-3067</t>
  </si>
  <si>
    <t>K103</t>
  </si>
  <si>
    <t>ADULT</t>
  </si>
  <si>
    <t>WP 90%</t>
  </si>
  <si>
    <t>DISLOCATED WORKER</t>
  </si>
  <si>
    <t>FAIN #</t>
  </si>
  <si>
    <t>AA-38535-22-55-A-25</t>
  </si>
  <si>
    <t>ES38736-22-55-A-25</t>
  </si>
  <si>
    <t>VENDOR CUSTOMER CODE</t>
  </si>
  <si>
    <t>UEI #</t>
  </si>
  <si>
    <t>WPP SNAP EXPANSION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</si>
  <si>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</si>
  <si>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</si>
  <si>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</si>
  <si>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</si>
  <si>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</si>
  <si>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</si>
  <si>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</si>
  <si>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</si>
  <si>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</si>
  <si>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</si>
  <si>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</si>
  <si>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</si>
  <si>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</si>
  <si>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</si>
  <si>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</si>
  <si>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</si>
  <si>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</si>
  <si>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</si>
  <si>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</si>
  <si>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</si>
  <si>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</si>
  <si>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</si>
  <si>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</si>
  <si>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</si>
  <si>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</si>
  <si>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</si>
  <si>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</si>
  <si>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</si>
  <si>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</si>
  <si>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</si>
  <si>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</si>
  <si>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</si>
  <si>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</si>
  <si>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</si>
  <si>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</si>
  <si>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</si>
  <si>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</si>
  <si>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</si>
  <si>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</si>
  <si>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BUDGET #3 FY25</t>
  </si>
  <si>
    <t>BUDGET #3 FY25 SEPTEMBER 16, 2024</t>
  </si>
  <si>
    <t>BUDGET #4 FY25</t>
  </si>
  <si>
    <t>TO ADD SOS FUNDS</t>
  </si>
  <si>
    <t>BUDGET #4 FY25 SEPT 18, 2024</t>
  </si>
  <si>
    <t>BUDGET #5 FY25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</si>
  <si>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</si>
  <si>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</si>
  <si>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</si>
  <si>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</si>
  <si>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</si>
  <si>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</si>
  <si>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</si>
  <si>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</si>
  <si>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</si>
  <si>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</si>
  <si>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</si>
  <si>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</si>
  <si>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</si>
  <si>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</si>
  <si>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</si>
  <si>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</si>
  <si>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</si>
  <si>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</si>
  <si>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</si>
  <si>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</si>
  <si>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</si>
  <si>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</si>
  <si>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</si>
  <si>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</si>
  <si>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</si>
  <si>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</si>
  <si>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</si>
  <si>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</si>
  <si>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</si>
  <si>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</si>
  <si>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</si>
  <si>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</si>
  <si>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</si>
  <si>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</si>
  <si>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</si>
  <si>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</si>
  <si>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</si>
  <si>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</si>
  <si>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</si>
  <si>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</si>
  <si>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</si>
  <si>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</si>
  <si>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</si>
  <si>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</si>
  <si>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</si>
  <si>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</si>
  <si>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</si>
  <si>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</si>
  <si>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</si>
  <si>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</si>
  <si>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</si>
  <si>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</si>
  <si>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</si>
  <si>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</si>
  <si>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</si>
  <si>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</si>
  <si>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</si>
  <si>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</si>
  <si>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</si>
  <si>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</si>
  <si>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</si>
  <si>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</si>
  <si>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</si>
  <si>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</si>
  <si>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</si>
  <si>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</si>
  <si>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t>JULY 1, 2025-SEPT 30, 2025</t>
  </si>
  <si>
    <t>BUDGET #14  FY25 MAY 2, 2025</t>
  </si>
  <si>
    <t>TO ADD RESEA FUNDS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</si>
  <si>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</si>
  <si>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</si>
  <si>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</si>
  <si>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#15  FY25 MAY 15, 2025</t>
  </si>
  <si>
    <t>TO ADD WPP EXPANSION FUNDS</t>
  </si>
  <si>
    <t>BUDGET #16 FY25</t>
  </si>
  <si>
    <t>BUDGET #16  FY25 JUNE 5, 2025</t>
  </si>
  <si>
    <t>TO ADD FY24 WIOA FUNDS (UNSPENT BY EDIC)</t>
  </si>
  <si>
    <t>BUDGET #17 FY25</t>
  </si>
  <si>
    <t>TO ADJUST WPP EXPANSION FUNDS</t>
  </si>
  <si>
    <t>Please note, there will be a revision in FY26 to not only add the FY26 funds 
but any balances in FY25 will also be rolled into FY26</t>
  </si>
  <si>
    <t>BUDGET #17 FY25 JUNE 9, 2025</t>
  </si>
  <si>
    <t>BUDGET #18 FY25</t>
  </si>
  <si>
    <t>BUDGET #18 FY25 JUNE 12, 2025</t>
  </si>
  <si>
    <t>TO ADD REFUNDED FUNDS FROM EDIC</t>
  </si>
  <si>
    <t>CL#</t>
  </si>
  <si>
    <t>AL#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</si>
</sst>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  <font>
      <b/>
      <i/>
      <sz val="9"/>
      <name val="Book Antiqua"/>
      <family val="1"/>
    </font>
    <font>
      <b/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44" fontId="8" fillId="0" borderId="5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1" xfId="1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/>
    </xf>
    <xf numFmtId="44" fontId="4" fillId="0" borderId="0" xfId="1" applyFont="1" applyFill="1"/>
    <xf numFmtId="44" fontId="3" fillId="0" borderId="0" xfId="1" applyFont="1" applyFill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Fill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Alignment="1">
      <alignment horizontal="center"/>
    </xf>
    <xf numFmtId="44" fontId="8" fillId="0" borderId="0" xfId="1" applyFont="1" applyFill="1"/>
    <xf numFmtId="0" fontId="19" fillId="0" borderId="0" xfId="2" applyFont="1" applyFill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44" fontId="20" fillId="0" borderId="0" xfId="1" applyFont="1" applyFill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2" borderId="0" xfId="0" applyFont="1" applyFill="1"/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0" xfId="0" applyFont="1" applyAlignment="1">
      <alignment horizontal="left" wrapText="1"/>
    </xf>
    <xf numFmtId="0" fontId="8" fillId="0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quotePrefix="1" applyFont="1" applyFill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3"/>
  <sheetViews>
    <sheetView tabSelected="1" topLeftCell="A5" zoomScale="120" zoomScaleNormal="120" workbookViewId="0">
      <selection activeCell="AE19" sqref="AE19"/>
    </sheetView>
  </sheetViews>
  <sheetFormatPr defaultColWidth="9.140625" defaultRowHeight="13.5" x14ac:dyDescent="0.25"/>
  <cols>
    <col min="1" max="1" width="72" style="9" customWidth="1"/>
    <col min="2" max="2" width="30.85546875" style="9" customWidth="1"/>
    <col min="3" max="3" width="16.28515625" style="14" customWidth="1"/>
    <col min="4" max="4" width="13" style="14" customWidth="1"/>
    <col min="5" max="5" width="11.42578125" style="14" customWidth="1"/>
    <col min="6" max="6" width="9.42578125" style="14" customWidth="1"/>
    <col min="7" max="7" width="21.7109375" style="14" customWidth="1"/>
    <col min="8" max="8" width="14.140625" style="14" hidden="1" customWidth="1"/>
    <col min="9" max="22" width="18" style="15" hidden="1" customWidth="1"/>
    <col min="23" max="23" width="14" style="15" hidden="1" customWidth="1"/>
    <col min="24" max="24" width="13.85546875" style="15" hidden="1" customWidth="1"/>
    <col min="25" max="25" width="14.140625" style="15" hidden="1" customWidth="1"/>
    <col min="26" max="26" width="14.140625" style="15" customWidth="1"/>
    <col min="27" max="27" width="13.85546875" style="12" hidden="1" customWidth="1"/>
    <col min="28" max="29" width="5.85546875" style="9" customWidth="1"/>
    <col min="30" max="16384" width="9.140625" style="9"/>
  </cols>
  <sheetData>
    <row r="1" spans="1:27" ht="20.25" x14ac:dyDescent="0.3">
      <c r="A1" s="9" t="s">
        <v>11</v>
      </c>
      <c r="B1" s="65" t="s">
        <v>10</v>
      </c>
      <c r="C1" s="66"/>
      <c r="D1" s="66"/>
      <c r="E1" s="66"/>
      <c r="F1" s="66"/>
      <c r="G1" s="66"/>
      <c r="H1" s="66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20.25" x14ac:dyDescent="0.3">
      <c r="B2" s="10"/>
      <c r="C2" s="10"/>
      <c r="D2" s="10"/>
      <c r="E2" s="13"/>
      <c r="F2" s="13"/>
      <c r="G2" s="13"/>
    </row>
    <row r="3" spans="1:27" ht="20.25" x14ac:dyDescent="0.3">
      <c r="A3" s="16" t="s">
        <v>35</v>
      </c>
      <c r="B3" s="10" t="s">
        <v>7</v>
      </c>
      <c r="C3" s="17"/>
    </row>
    <row r="4" spans="1:27" ht="21" thickBot="1" x14ac:dyDescent="0.35">
      <c r="A4" s="16"/>
      <c r="B4" s="18"/>
      <c r="C4" s="17"/>
    </row>
    <row r="5" spans="1:27" s="23" customFormat="1" ht="45" x14ac:dyDescent="0.3">
      <c r="A5" s="19"/>
      <c r="B5" s="20" t="s">
        <v>2</v>
      </c>
      <c r="C5" s="20" t="s">
        <v>3</v>
      </c>
      <c r="D5" s="20" t="s">
        <v>4</v>
      </c>
      <c r="E5" s="20" t="s">
        <v>5</v>
      </c>
      <c r="F5" s="20" t="s">
        <v>1</v>
      </c>
      <c r="G5" s="1" t="s">
        <v>21</v>
      </c>
      <c r="H5" s="21" t="s">
        <v>30</v>
      </c>
      <c r="I5" s="1" t="s">
        <v>37</v>
      </c>
      <c r="J5" s="1" t="s">
        <v>46</v>
      </c>
      <c r="K5" s="1" t="s">
        <v>66</v>
      </c>
      <c r="L5" s="1" t="s">
        <v>68</v>
      </c>
      <c r="M5" s="1" t="s">
        <v>71</v>
      </c>
      <c r="N5" s="1" t="s">
        <v>74</v>
      </c>
      <c r="O5" s="1" t="s">
        <v>84</v>
      </c>
      <c r="P5" s="1" t="s">
        <v>85</v>
      </c>
      <c r="Q5" s="1" t="s">
        <v>96</v>
      </c>
      <c r="R5" s="1" t="s">
        <v>115</v>
      </c>
      <c r="S5" s="1" t="s">
        <v>124</v>
      </c>
      <c r="T5" s="1" t="s">
        <v>125</v>
      </c>
      <c r="U5" s="1" t="s">
        <v>131</v>
      </c>
      <c r="V5" s="1" t="s">
        <v>137</v>
      </c>
      <c r="W5" s="1" t="s">
        <v>141</v>
      </c>
      <c r="X5" s="1" t="s">
        <v>146</v>
      </c>
      <c r="Y5" s="1" t="s">
        <v>149</v>
      </c>
      <c r="Z5" s="1" t="s">
        <v>153</v>
      </c>
      <c r="AA5" s="22" t="s">
        <v>6</v>
      </c>
    </row>
    <row r="6" spans="1:27" s="23" customFormat="1" ht="16.5" x14ac:dyDescent="0.3">
      <c r="A6" s="24" t="s">
        <v>8</v>
      </c>
      <c r="B6" s="24"/>
      <c r="C6" s="24"/>
      <c r="D6" s="24"/>
      <c r="E6" s="24"/>
      <c r="F6" s="24"/>
      <c r="G6" s="24"/>
      <c r="H6" s="2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8"/>
    </row>
    <row r="7" spans="1:27" s="23" customFormat="1" ht="16.5" x14ac:dyDescent="0.3">
      <c r="A7" s="25" t="s">
        <v>53</v>
      </c>
      <c r="B7" s="24"/>
      <c r="C7" s="24"/>
      <c r="D7" s="24"/>
      <c r="E7" s="24"/>
      <c r="F7" s="24"/>
      <c r="G7" s="26"/>
      <c r="H7" s="2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8"/>
    </row>
    <row r="8" spans="1:27" s="30" customFormat="1" ht="29.25" hidden="1" x14ac:dyDescent="0.25">
      <c r="A8" s="27" t="s">
        <v>87</v>
      </c>
      <c r="B8" s="28" t="s">
        <v>88</v>
      </c>
      <c r="C8" s="29" t="s">
        <v>89</v>
      </c>
      <c r="D8" s="25" t="s">
        <v>12</v>
      </c>
      <c r="E8" s="25">
        <v>6501</v>
      </c>
      <c r="F8" s="28">
        <v>17.259</v>
      </c>
      <c r="G8" s="62" t="s">
        <v>22</v>
      </c>
      <c r="H8" s="2"/>
      <c r="I8" s="2"/>
      <c r="J8" s="2"/>
      <c r="K8" s="2"/>
      <c r="L8" s="2"/>
      <c r="M8" s="2"/>
      <c r="N8" s="2"/>
      <c r="O8" s="2"/>
      <c r="P8" s="2">
        <f>2549208-1</f>
        <v>2549207</v>
      </c>
      <c r="Q8" s="2"/>
      <c r="R8" s="2"/>
      <c r="S8" s="2"/>
      <c r="T8" s="2"/>
      <c r="U8" s="2"/>
      <c r="V8" s="2"/>
      <c r="W8" s="2"/>
      <c r="X8" s="2"/>
      <c r="Y8" s="2"/>
      <c r="Z8" s="2"/>
      <c r="AA8" s="8">
        <f>P8</f>
        <v>2549207</v>
      </c>
    </row>
    <row r="9" spans="1:27" s="30" customFormat="1" ht="29.25" hidden="1" x14ac:dyDescent="0.25">
      <c r="A9" s="27" t="s">
        <v>87</v>
      </c>
      <c r="B9" s="28" t="s">
        <v>90</v>
      </c>
      <c r="C9" s="29" t="s">
        <v>89</v>
      </c>
      <c r="D9" s="25" t="s">
        <v>12</v>
      </c>
      <c r="E9" s="25">
        <v>6501</v>
      </c>
      <c r="F9" s="28">
        <v>17.259</v>
      </c>
      <c r="G9" s="62" t="s">
        <v>22</v>
      </c>
      <c r="H9" s="2"/>
      <c r="I9" s="2"/>
      <c r="J9" s="2"/>
      <c r="K9" s="2"/>
      <c r="L9" s="2"/>
      <c r="M9" s="2"/>
      <c r="N9" s="2"/>
      <c r="O9" s="2"/>
      <c r="P9" s="2"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8">
        <f t="shared" ref="AA9:AA17" si="0">P9</f>
        <v>1</v>
      </c>
    </row>
    <row r="10" spans="1:27" s="30" customFormat="1" ht="29.25" hidden="1" x14ac:dyDescent="0.25">
      <c r="A10" s="31" t="s">
        <v>18</v>
      </c>
      <c r="B10" s="28" t="s">
        <v>88</v>
      </c>
      <c r="C10" s="29" t="s">
        <v>91</v>
      </c>
      <c r="D10" s="25" t="s">
        <v>13</v>
      </c>
      <c r="E10" s="25">
        <v>6502</v>
      </c>
      <c r="F10" s="25">
        <v>17.257999999999999</v>
      </c>
      <c r="G10" s="62" t="s">
        <v>22</v>
      </c>
      <c r="H10" s="2"/>
      <c r="I10" s="2"/>
      <c r="J10" s="2"/>
      <c r="K10" s="2"/>
      <c r="L10" s="2"/>
      <c r="M10" s="2"/>
      <c r="N10" s="2"/>
      <c r="O10" s="2"/>
      <c r="P10" s="2">
        <f>384709-1</f>
        <v>384708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8">
        <f t="shared" si="0"/>
        <v>384708</v>
      </c>
    </row>
    <row r="11" spans="1:27" s="30" customFormat="1" ht="29.25" hidden="1" x14ac:dyDescent="0.25">
      <c r="A11" s="31" t="s">
        <v>18</v>
      </c>
      <c r="B11" s="28" t="s">
        <v>90</v>
      </c>
      <c r="C11" s="29" t="s">
        <v>91</v>
      </c>
      <c r="D11" s="25" t="s">
        <v>13</v>
      </c>
      <c r="E11" s="25">
        <v>6502</v>
      </c>
      <c r="F11" s="25">
        <v>17.257999999999999</v>
      </c>
      <c r="G11" s="62" t="s">
        <v>22</v>
      </c>
      <c r="H11" s="2"/>
      <c r="I11" s="2"/>
      <c r="J11" s="2"/>
      <c r="K11" s="2"/>
      <c r="L11" s="2"/>
      <c r="M11" s="2"/>
      <c r="N11" s="2"/>
      <c r="O11" s="2"/>
      <c r="P11" s="2"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8">
        <f t="shared" si="0"/>
        <v>1</v>
      </c>
    </row>
    <row r="12" spans="1:27" s="30" customFormat="1" ht="29.25" hidden="1" x14ac:dyDescent="0.25">
      <c r="A12" s="31" t="s">
        <v>18</v>
      </c>
      <c r="B12" s="28" t="s">
        <v>88</v>
      </c>
      <c r="C12" s="29" t="s">
        <v>92</v>
      </c>
      <c r="D12" s="25" t="s">
        <v>13</v>
      </c>
      <c r="E12" s="25">
        <v>6502</v>
      </c>
      <c r="F12" s="25">
        <v>17.257999999999999</v>
      </c>
      <c r="G12" s="62" t="s">
        <v>22</v>
      </c>
      <c r="H12" s="2"/>
      <c r="I12" s="2"/>
      <c r="J12" s="2"/>
      <c r="K12" s="2"/>
      <c r="L12" s="2"/>
      <c r="M12" s="2"/>
      <c r="N12" s="2"/>
      <c r="O12" s="2"/>
      <c r="P12" s="2">
        <f>1572194-1</f>
        <v>1572193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8">
        <f t="shared" si="0"/>
        <v>1572193</v>
      </c>
    </row>
    <row r="13" spans="1:27" s="30" customFormat="1" ht="29.25" hidden="1" x14ac:dyDescent="0.25">
      <c r="A13" s="31" t="s">
        <v>18</v>
      </c>
      <c r="B13" s="28" t="s">
        <v>90</v>
      </c>
      <c r="C13" s="29" t="s">
        <v>92</v>
      </c>
      <c r="D13" s="25" t="s">
        <v>13</v>
      </c>
      <c r="E13" s="25">
        <v>6502</v>
      </c>
      <c r="F13" s="25">
        <v>17.257999999999999</v>
      </c>
      <c r="G13" s="62" t="s">
        <v>22</v>
      </c>
      <c r="H13" s="2"/>
      <c r="I13" s="2"/>
      <c r="J13" s="2"/>
      <c r="K13" s="2"/>
      <c r="L13" s="2"/>
      <c r="M13" s="2"/>
      <c r="N13" s="2"/>
      <c r="O13" s="2"/>
      <c r="P13" s="2"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8">
        <f t="shared" si="0"/>
        <v>1</v>
      </c>
    </row>
    <row r="14" spans="1:27" s="30" customFormat="1" ht="29.25" hidden="1" x14ac:dyDescent="0.25">
      <c r="A14" s="32" t="s">
        <v>20</v>
      </c>
      <c r="B14" s="28" t="s">
        <v>88</v>
      </c>
      <c r="C14" s="25" t="s">
        <v>93</v>
      </c>
      <c r="D14" s="25" t="s">
        <v>14</v>
      </c>
      <c r="E14" s="25">
        <v>6503</v>
      </c>
      <c r="F14" s="25">
        <v>17.277999999999999</v>
      </c>
      <c r="G14" s="62" t="s">
        <v>22</v>
      </c>
      <c r="H14" s="2"/>
      <c r="I14" s="2"/>
      <c r="J14" s="2"/>
      <c r="K14" s="2"/>
      <c r="L14" s="2"/>
      <c r="M14" s="2"/>
      <c r="N14" s="2"/>
      <c r="O14" s="2"/>
      <c r="P14" s="2">
        <f>235554-1</f>
        <v>235553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8">
        <f t="shared" si="0"/>
        <v>235553</v>
      </c>
    </row>
    <row r="15" spans="1:27" s="30" customFormat="1" ht="29.25" hidden="1" x14ac:dyDescent="0.25">
      <c r="A15" s="32" t="s">
        <v>20</v>
      </c>
      <c r="B15" s="28" t="s">
        <v>90</v>
      </c>
      <c r="C15" s="25" t="s">
        <v>93</v>
      </c>
      <c r="D15" s="25" t="s">
        <v>14</v>
      </c>
      <c r="E15" s="25">
        <v>6503</v>
      </c>
      <c r="F15" s="25">
        <v>17.277999999999999</v>
      </c>
      <c r="G15" s="62" t="s">
        <v>22</v>
      </c>
      <c r="H15" s="2"/>
      <c r="I15" s="2"/>
      <c r="J15" s="2"/>
      <c r="K15" s="2"/>
      <c r="L15" s="2"/>
      <c r="M15" s="2"/>
      <c r="N15" s="2"/>
      <c r="O15" s="2"/>
      <c r="P15" s="2"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8">
        <f t="shared" si="0"/>
        <v>1</v>
      </c>
    </row>
    <row r="16" spans="1:27" s="30" customFormat="1" ht="29.25" hidden="1" x14ac:dyDescent="0.25">
      <c r="A16" s="32" t="s">
        <v>20</v>
      </c>
      <c r="B16" s="28" t="s">
        <v>88</v>
      </c>
      <c r="C16" s="25" t="s">
        <v>94</v>
      </c>
      <c r="D16" s="25" t="s">
        <v>14</v>
      </c>
      <c r="E16" s="25">
        <v>6503</v>
      </c>
      <c r="F16" s="25">
        <v>17.277999999999999</v>
      </c>
      <c r="G16" s="62" t="s">
        <v>22</v>
      </c>
      <c r="H16" s="24"/>
      <c r="I16" s="2"/>
      <c r="J16" s="2"/>
      <c r="K16" s="2"/>
      <c r="L16" s="2"/>
      <c r="M16" s="2"/>
      <c r="N16" s="2"/>
      <c r="O16" s="2"/>
      <c r="P16" s="2">
        <f>857163-1</f>
        <v>857162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8">
        <f t="shared" si="0"/>
        <v>857162</v>
      </c>
    </row>
    <row r="17" spans="1:29" s="30" customFormat="1" ht="29.25" hidden="1" x14ac:dyDescent="0.25">
      <c r="A17" s="32" t="s">
        <v>20</v>
      </c>
      <c r="B17" s="28" t="s">
        <v>90</v>
      </c>
      <c r="C17" s="25" t="s">
        <v>94</v>
      </c>
      <c r="D17" s="25" t="s">
        <v>14</v>
      </c>
      <c r="E17" s="25">
        <v>6503</v>
      </c>
      <c r="F17" s="25">
        <v>17.277999999999999</v>
      </c>
      <c r="G17" s="62" t="s">
        <v>22</v>
      </c>
      <c r="H17" s="24"/>
      <c r="I17" s="2"/>
      <c r="J17" s="2"/>
      <c r="K17" s="2"/>
      <c r="L17" s="2"/>
      <c r="M17" s="2"/>
      <c r="N17" s="2"/>
      <c r="O17" s="2"/>
      <c r="P17" s="2">
        <v>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8">
        <f t="shared" si="0"/>
        <v>1</v>
      </c>
    </row>
    <row r="18" spans="1:29" s="30" customFormat="1" ht="15.75" x14ac:dyDescent="0.3">
      <c r="A18" s="31"/>
      <c r="B18" s="28"/>
      <c r="C18" s="25"/>
      <c r="D18" s="25"/>
      <c r="E18" s="28"/>
      <c r="F18" s="25"/>
      <c r="G18" s="33"/>
      <c r="H18" s="2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8"/>
      <c r="AB18" s="79" t="s">
        <v>156</v>
      </c>
      <c r="AC18" s="79" t="s">
        <v>157</v>
      </c>
    </row>
    <row r="19" spans="1:29" s="30" customFormat="1" ht="16.5" x14ac:dyDescent="0.3">
      <c r="A19" s="68" t="s">
        <v>47</v>
      </c>
      <c r="B19" s="69" t="s">
        <v>38</v>
      </c>
      <c r="C19" s="70" t="s">
        <v>49</v>
      </c>
      <c r="D19" s="35" t="s">
        <v>12</v>
      </c>
      <c r="E19" s="35">
        <v>6501</v>
      </c>
      <c r="F19" s="28">
        <v>17.259</v>
      </c>
      <c r="G19" s="26" t="s">
        <v>22</v>
      </c>
      <c r="H19" s="24"/>
      <c r="I19" s="2"/>
      <c r="J19" s="2">
        <v>1223231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61017.19</v>
      </c>
      <c r="AA19" s="8">
        <f>SUM(H19:Z19)</f>
        <v>1284248.19</v>
      </c>
      <c r="AB19" s="80">
        <v>1</v>
      </c>
      <c r="AC19" s="80">
        <v>1</v>
      </c>
    </row>
    <row r="20" spans="1:29" s="30" customFormat="1" ht="15.75" customHeight="1" x14ac:dyDescent="0.25">
      <c r="A20" s="71" t="s">
        <v>18</v>
      </c>
      <c r="B20" s="69" t="s">
        <v>38</v>
      </c>
      <c r="C20" s="72" t="s">
        <v>50</v>
      </c>
      <c r="D20" s="25" t="s">
        <v>13</v>
      </c>
      <c r="E20" s="25">
        <v>6502</v>
      </c>
      <c r="F20" s="25">
        <v>17.257999999999999</v>
      </c>
      <c r="G20" s="63" t="s">
        <v>22</v>
      </c>
      <c r="H20" s="24"/>
      <c r="I20" s="2"/>
      <c r="J20" s="2">
        <v>282254.07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>
        <v>866130</v>
      </c>
      <c r="Y20" s="2"/>
      <c r="Z20" s="2">
        <v>102257.92</v>
      </c>
      <c r="AA20" s="8">
        <f t="shared" ref="AA20:AA49" si="1">SUM(H20:Z20)</f>
        <v>1250641.99</v>
      </c>
      <c r="AB20" s="80">
        <v>2</v>
      </c>
      <c r="AC20" s="80">
        <v>1</v>
      </c>
    </row>
    <row r="21" spans="1:29" s="30" customFormat="1" ht="15.75" customHeight="1" x14ac:dyDescent="0.3">
      <c r="A21" s="73" t="s">
        <v>20</v>
      </c>
      <c r="B21" s="69" t="s">
        <v>38</v>
      </c>
      <c r="C21" s="70" t="s">
        <v>51</v>
      </c>
      <c r="D21" s="25" t="s">
        <v>14</v>
      </c>
      <c r="E21" s="25">
        <v>6503</v>
      </c>
      <c r="F21" s="25">
        <v>17.277999999999999</v>
      </c>
      <c r="G21" s="63" t="s">
        <v>22</v>
      </c>
      <c r="H21" s="24"/>
      <c r="I21" s="2"/>
      <c r="J21" s="2">
        <v>135902.56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>
        <v>498216</v>
      </c>
      <c r="Y21" s="2"/>
      <c r="Z21" s="2">
        <v>69447.360000000001</v>
      </c>
      <c r="AA21" s="8">
        <f t="shared" si="1"/>
        <v>703565.92</v>
      </c>
      <c r="AB21" s="80">
        <v>3</v>
      </c>
      <c r="AC21" s="80">
        <v>1</v>
      </c>
    </row>
    <row r="22" spans="1:29" s="30" customFormat="1" ht="15.75" customHeight="1" x14ac:dyDescent="0.25">
      <c r="A22" s="73" t="s">
        <v>48</v>
      </c>
      <c r="B22" s="69" t="s">
        <v>38</v>
      </c>
      <c r="C22" s="72" t="s">
        <v>52</v>
      </c>
      <c r="D22" s="25" t="s">
        <v>14</v>
      </c>
      <c r="E22" s="25">
        <v>6407</v>
      </c>
      <c r="F22" s="25">
        <v>17.277999999999999</v>
      </c>
      <c r="G22" s="63" t="s">
        <v>22</v>
      </c>
      <c r="H22" s="24"/>
      <c r="I22" s="2"/>
      <c r="J22" s="2">
        <v>18845.169999999998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>
        <v>15503.19</v>
      </c>
      <c r="AA22" s="8">
        <f t="shared" si="1"/>
        <v>34348.36</v>
      </c>
      <c r="AB22" s="80">
        <v>4</v>
      </c>
      <c r="AC22" s="80">
        <v>1</v>
      </c>
    </row>
    <row r="23" spans="1:29" s="30" customFormat="1" ht="15.75" customHeight="1" x14ac:dyDescent="0.25">
      <c r="A23" s="74"/>
      <c r="B23" s="69"/>
      <c r="C23" s="75"/>
      <c r="D23" s="36"/>
      <c r="E23" s="37"/>
      <c r="F23" s="37"/>
      <c r="G23" s="37"/>
      <c r="H23" s="2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8">
        <f t="shared" si="1"/>
        <v>0</v>
      </c>
      <c r="AB23" s="80"/>
      <c r="AC23" s="80"/>
    </row>
    <row r="24" spans="1:29" s="30" customFormat="1" ht="15" x14ac:dyDescent="0.25">
      <c r="A24" s="76" t="s">
        <v>8</v>
      </c>
      <c r="B24" s="69"/>
      <c r="C24" s="72"/>
      <c r="D24" s="25"/>
      <c r="E24" s="25"/>
      <c r="F24" s="36"/>
      <c r="G24" s="36"/>
      <c r="H24" s="3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8">
        <f t="shared" si="1"/>
        <v>0</v>
      </c>
      <c r="AB24" s="80"/>
      <c r="AC24" s="80"/>
    </row>
    <row r="25" spans="1:29" s="30" customFormat="1" ht="15" x14ac:dyDescent="0.25">
      <c r="A25" s="72" t="s">
        <v>32</v>
      </c>
      <c r="B25" s="69"/>
      <c r="C25" s="72"/>
      <c r="D25" s="25"/>
      <c r="E25" s="25"/>
      <c r="F25" s="36"/>
      <c r="G25" s="36"/>
      <c r="H25" s="3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41"/>
      <c r="V25" s="41"/>
      <c r="W25" s="41"/>
      <c r="X25" s="41"/>
      <c r="Y25" s="41"/>
      <c r="Z25" s="41"/>
      <c r="AA25" s="8">
        <f t="shared" si="1"/>
        <v>0</v>
      </c>
      <c r="AB25" s="80"/>
      <c r="AC25" s="80"/>
    </row>
    <row r="26" spans="1:29" s="30" customFormat="1" ht="15" hidden="1" x14ac:dyDescent="0.25">
      <c r="A26" s="77" t="s">
        <v>19</v>
      </c>
      <c r="B26" s="69" t="s">
        <v>38</v>
      </c>
      <c r="C26" s="72" t="s">
        <v>40</v>
      </c>
      <c r="D26" s="25" t="s">
        <v>41</v>
      </c>
      <c r="E26" s="25" t="s">
        <v>42</v>
      </c>
      <c r="F26" s="28">
        <v>17.207000000000001</v>
      </c>
      <c r="G26" s="29" t="s">
        <v>23</v>
      </c>
      <c r="H26" s="39"/>
      <c r="I26" s="3">
        <f>1076177-1</f>
        <v>1076176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8">
        <f t="shared" si="1"/>
        <v>1076176</v>
      </c>
      <c r="AB26" s="80"/>
      <c r="AC26" s="80"/>
    </row>
    <row r="27" spans="1:29" s="30" customFormat="1" ht="15" hidden="1" x14ac:dyDescent="0.25">
      <c r="A27" s="77" t="s">
        <v>19</v>
      </c>
      <c r="B27" s="69" t="s">
        <v>39</v>
      </c>
      <c r="C27" s="72" t="s">
        <v>40</v>
      </c>
      <c r="D27" s="25" t="s">
        <v>41</v>
      </c>
      <c r="E27" s="25" t="s">
        <v>42</v>
      </c>
      <c r="F27" s="28">
        <v>17.207000000000001</v>
      </c>
      <c r="G27" s="29" t="s">
        <v>23</v>
      </c>
      <c r="H27" s="39"/>
      <c r="I27" s="3">
        <v>1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8">
        <f t="shared" si="1"/>
        <v>1</v>
      </c>
      <c r="AB27" s="80"/>
      <c r="AC27" s="80"/>
    </row>
    <row r="28" spans="1:29" s="30" customFormat="1" ht="15" hidden="1" x14ac:dyDescent="0.25">
      <c r="A28" s="71" t="s">
        <v>15</v>
      </c>
      <c r="B28" s="69" t="s">
        <v>38</v>
      </c>
      <c r="C28" s="72" t="s">
        <v>40</v>
      </c>
      <c r="D28" s="25" t="s">
        <v>41</v>
      </c>
      <c r="E28" s="25" t="s">
        <v>43</v>
      </c>
      <c r="F28" s="28">
        <v>17.207000000000001</v>
      </c>
      <c r="G28" s="29" t="s">
        <v>23</v>
      </c>
      <c r="H28" s="39"/>
      <c r="I28" s="3">
        <f>94089-1</f>
        <v>94088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8">
        <f t="shared" si="1"/>
        <v>94088</v>
      </c>
      <c r="AB28" s="80"/>
      <c r="AC28" s="80"/>
    </row>
    <row r="29" spans="1:29" s="30" customFormat="1" ht="15" hidden="1" x14ac:dyDescent="0.25">
      <c r="A29" s="71" t="s">
        <v>15</v>
      </c>
      <c r="B29" s="69" t="s">
        <v>39</v>
      </c>
      <c r="C29" s="72" t="s">
        <v>40</v>
      </c>
      <c r="D29" s="25" t="s">
        <v>41</v>
      </c>
      <c r="E29" s="25" t="s">
        <v>43</v>
      </c>
      <c r="F29" s="28">
        <v>17.207000000000001</v>
      </c>
      <c r="G29" s="29" t="s">
        <v>23</v>
      </c>
      <c r="H29" s="39"/>
      <c r="I29" s="3">
        <v>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8">
        <f t="shared" si="1"/>
        <v>1</v>
      </c>
      <c r="AB29" s="80"/>
      <c r="AC29" s="80"/>
    </row>
    <row r="30" spans="1:29" s="30" customFormat="1" ht="15" x14ac:dyDescent="0.25">
      <c r="A30" s="71"/>
      <c r="B30" s="69"/>
      <c r="C30" s="72"/>
      <c r="D30" s="25"/>
      <c r="E30" s="25"/>
      <c r="F30" s="28"/>
      <c r="G30" s="29"/>
      <c r="H30" s="3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8">
        <f t="shared" si="1"/>
        <v>0</v>
      </c>
      <c r="AB30" s="80"/>
      <c r="AC30" s="80"/>
    </row>
    <row r="31" spans="1:29" s="30" customFormat="1" ht="16.5" customHeight="1" x14ac:dyDescent="0.25">
      <c r="A31" s="78" t="s">
        <v>54</v>
      </c>
      <c r="B31" s="69" t="s">
        <v>38</v>
      </c>
      <c r="C31" s="72" t="s">
        <v>55</v>
      </c>
      <c r="D31" s="25" t="s">
        <v>41</v>
      </c>
      <c r="E31" s="25" t="s">
        <v>42</v>
      </c>
      <c r="F31" s="28">
        <v>17.207000000000001</v>
      </c>
      <c r="G31" s="63" t="s">
        <v>56</v>
      </c>
      <c r="H31" s="39"/>
      <c r="I31" s="3"/>
      <c r="J31" s="3">
        <v>8049.48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v>21949.52</v>
      </c>
      <c r="AA31" s="8">
        <f t="shared" si="1"/>
        <v>29999</v>
      </c>
      <c r="AB31" s="80">
        <v>4</v>
      </c>
      <c r="AC31" s="80">
        <v>1</v>
      </c>
    </row>
    <row r="32" spans="1:29" s="30" customFormat="1" ht="16.5" x14ac:dyDescent="0.3">
      <c r="A32" s="77" t="s">
        <v>19</v>
      </c>
      <c r="B32" s="69" t="s">
        <v>38</v>
      </c>
      <c r="C32" s="72" t="s">
        <v>59</v>
      </c>
      <c r="D32" s="25" t="s">
        <v>41</v>
      </c>
      <c r="E32" s="25" t="s">
        <v>42</v>
      </c>
      <c r="F32" s="28">
        <v>17.207000000000001</v>
      </c>
      <c r="G32" s="34" t="s">
        <v>23</v>
      </c>
      <c r="H32" s="39"/>
      <c r="I32" s="3"/>
      <c r="J32" s="3">
        <v>357136.26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>
        <v>25026.33</v>
      </c>
      <c r="AA32" s="8">
        <f t="shared" si="1"/>
        <v>382162.59</v>
      </c>
      <c r="AB32" s="80">
        <v>5</v>
      </c>
      <c r="AC32" s="80">
        <v>1</v>
      </c>
    </row>
    <row r="33" spans="1:29" s="30" customFormat="1" ht="16.5" x14ac:dyDescent="0.3">
      <c r="A33" s="71" t="s">
        <v>15</v>
      </c>
      <c r="B33" s="69" t="s">
        <v>38</v>
      </c>
      <c r="C33" s="72" t="s">
        <v>59</v>
      </c>
      <c r="D33" s="25" t="s">
        <v>41</v>
      </c>
      <c r="E33" s="25" t="s">
        <v>43</v>
      </c>
      <c r="F33" s="28" t="s">
        <v>60</v>
      </c>
      <c r="G33" s="34" t="s">
        <v>23</v>
      </c>
      <c r="H33" s="39"/>
      <c r="I33" s="3"/>
      <c r="J33" s="3">
        <v>15350.55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>
        <v>1585.48</v>
      </c>
      <c r="AA33" s="8">
        <f t="shared" si="1"/>
        <v>16936.03</v>
      </c>
      <c r="AB33" s="80">
        <v>6</v>
      </c>
      <c r="AC33" s="80">
        <v>1</v>
      </c>
    </row>
    <row r="34" spans="1:29" s="30" customFormat="1" ht="15" hidden="1" x14ac:dyDescent="0.25">
      <c r="A34" s="31" t="s">
        <v>57</v>
      </c>
      <c r="B34" s="28" t="s">
        <v>58</v>
      </c>
      <c r="C34" s="29" t="s">
        <v>61</v>
      </c>
      <c r="D34" s="29" t="s">
        <v>62</v>
      </c>
      <c r="E34" s="29" t="s">
        <v>63</v>
      </c>
      <c r="F34" s="28"/>
      <c r="G34" s="29"/>
      <c r="H34" s="39"/>
      <c r="I34" s="3"/>
      <c r="J34" s="3">
        <v>41828.6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8">
        <f t="shared" si="1"/>
        <v>41828.6</v>
      </c>
      <c r="AB34" s="64"/>
      <c r="AC34" s="64"/>
    </row>
    <row r="35" spans="1:29" s="30" customFormat="1" ht="15" hidden="1" x14ac:dyDescent="0.25">
      <c r="A35" s="31"/>
      <c r="B35" s="38"/>
      <c r="C35" s="25"/>
      <c r="D35" s="25"/>
      <c r="E35" s="25"/>
      <c r="F35" s="28"/>
      <c r="G35" s="28"/>
      <c r="H35" s="3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8">
        <f t="shared" si="1"/>
        <v>0</v>
      </c>
      <c r="AB35" s="64"/>
      <c r="AC35" s="64"/>
    </row>
    <row r="36" spans="1:29" s="30" customFormat="1" ht="15" hidden="1" x14ac:dyDescent="0.25">
      <c r="A36" s="42" t="s">
        <v>26</v>
      </c>
      <c r="B36" s="28" t="s">
        <v>28</v>
      </c>
      <c r="C36" s="43" t="s">
        <v>29</v>
      </c>
      <c r="D36" s="25" t="s">
        <v>16</v>
      </c>
      <c r="E36" s="25" t="s">
        <v>17</v>
      </c>
      <c r="F36" s="25">
        <v>10.561</v>
      </c>
      <c r="G36" s="28" t="s">
        <v>36</v>
      </c>
      <c r="H36" s="3">
        <v>12192.399999999998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8">
        <f t="shared" si="1"/>
        <v>12192.399999999998</v>
      </c>
      <c r="AB36" s="64"/>
      <c r="AC36" s="64"/>
    </row>
    <row r="37" spans="1:29" s="30" customFormat="1" ht="15" hidden="1" x14ac:dyDescent="0.25">
      <c r="A37" s="42" t="s">
        <v>26</v>
      </c>
      <c r="B37" s="28" t="s">
        <v>28</v>
      </c>
      <c r="C37" s="43" t="s">
        <v>29</v>
      </c>
      <c r="D37" s="25" t="s">
        <v>16</v>
      </c>
      <c r="E37" s="25" t="s">
        <v>17</v>
      </c>
      <c r="F37" s="25">
        <v>10.561</v>
      </c>
      <c r="G37" s="28" t="s">
        <v>36</v>
      </c>
      <c r="H37" s="3"/>
      <c r="I37" s="3"/>
      <c r="J37" s="3"/>
      <c r="K37" s="3"/>
      <c r="L37" s="3"/>
      <c r="M37" s="3"/>
      <c r="N37" s="3">
        <v>13652.32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8">
        <f t="shared" si="1"/>
        <v>13652.32</v>
      </c>
      <c r="AB37" s="64"/>
      <c r="AC37" s="64"/>
    </row>
    <row r="38" spans="1:29" s="30" customFormat="1" ht="15" hidden="1" x14ac:dyDescent="0.25">
      <c r="A38" s="42" t="s">
        <v>26</v>
      </c>
      <c r="B38" s="28" t="s">
        <v>28</v>
      </c>
      <c r="C38" s="43" t="s">
        <v>29</v>
      </c>
      <c r="D38" s="25" t="s">
        <v>16</v>
      </c>
      <c r="E38" s="25" t="s">
        <v>17</v>
      </c>
      <c r="F38" s="25">
        <v>10.561</v>
      </c>
      <c r="G38" s="28" t="s">
        <v>36</v>
      </c>
      <c r="H38" s="3"/>
      <c r="I38" s="3"/>
      <c r="J38" s="3"/>
      <c r="K38" s="3"/>
      <c r="L38" s="3"/>
      <c r="M38" s="3"/>
      <c r="N38" s="3">
        <v>22924.78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8">
        <f t="shared" si="1"/>
        <v>22924.78</v>
      </c>
      <c r="AB38" s="64"/>
      <c r="AC38" s="64"/>
    </row>
    <row r="39" spans="1:29" s="30" customFormat="1" ht="16.5" hidden="1" x14ac:dyDescent="0.25">
      <c r="A39" s="44" t="s">
        <v>76</v>
      </c>
      <c r="B39" s="28" t="s">
        <v>77</v>
      </c>
      <c r="C39" s="25" t="s">
        <v>78</v>
      </c>
      <c r="D39" s="25" t="s">
        <v>62</v>
      </c>
      <c r="E39" s="25" t="s">
        <v>79</v>
      </c>
      <c r="F39" s="25"/>
      <c r="G39" s="28"/>
      <c r="H39" s="3"/>
      <c r="I39" s="3"/>
      <c r="J39" s="3"/>
      <c r="K39" s="3"/>
      <c r="L39" s="3"/>
      <c r="M39" s="3"/>
      <c r="N39" s="3"/>
      <c r="O39" s="3">
        <f>136722.35011928-1</f>
        <v>136721.35011927999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8">
        <f t="shared" si="1"/>
        <v>136721.35011927999</v>
      </c>
      <c r="AB39" s="64"/>
      <c r="AC39" s="64"/>
    </row>
    <row r="40" spans="1:29" s="30" customFormat="1" ht="16.5" hidden="1" x14ac:dyDescent="0.25">
      <c r="A40" s="44" t="s">
        <v>76</v>
      </c>
      <c r="B40" s="28" t="s">
        <v>80</v>
      </c>
      <c r="C40" s="25" t="s">
        <v>78</v>
      </c>
      <c r="D40" s="25" t="s">
        <v>62</v>
      </c>
      <c r="E40" s="25" t="s">
        <v>79</v>
      </c>
      <c r="F40" s="25"/>
      <c r="G40" s="28"/>
      <c r="H40" s="3"/>
      <c r="I40" s="3"/>
      <c r="J40" s="3"/>
      <c r="K40" s="3"/>
      <c r="L40" s="3"/>
      <c r="M40" s="3"/>
      <c r="N40" s="3"/>
      <c r="O40" s="3">
        <v>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8">
        <f t="shared" si="1"/>
        <v>1</v>
      </c>
      <c r="AB40" s="64"/>
      <c r="AC40" s="64"/>
    </row>
    <row r="41" spans="1:29" s="30" customFormat="1" ht="16.5" hidden="1" x14ac:dyDescent="0.3">
      <c r="A41" s="44" t="s">
        <v>97</v>
      </c>
      <c r="B41" s="28" t="s">
        <v>88</v>
      </c>
      <c r="C41" s="45" t="s">
        <v>98</v>
      </c>
      <c r="D41" s="46" t="s">
        <v>99</v>
      </c>
      <c r="E41" s="25" t="s">
        <v>100</v>
      </c>
      <c r="F41" s="25"/>
      <c r="G41" s="28"/>
      <c r="H41" s="3"/>
      <c r="I41" s="3"/>
      <c r="J41" s="3"/>
      <c r="K41" s="3"/>
      <c r="L41" s="3"/>
      <c r="M41" s="3"/>
      <c r="N41" s="3"/>
      <c r="O41" s="3"/>
      <c r="P41" s="3"/>
      <c r="Q41" s="3">
        <v>13735</v>
      </c>
      <c r="R41" s="3"/>
      <c r="S41" s="3"/>
      <c r="T41" s="3"/>
      <c r="U41" s="3"/>
      <c r="V41" s="3"/>
      <c r="W41" s="3"/>
      <c r="X41" s="3"/>
      <c r="Y41" s="3"/>
      <c r="Z41" s="3"/>
      <c r="AA41" s="8">
        <f t="shared" si="1"/>
        <v>13735</v>
      </c>
      <c r="AB41" s="64"/>
      <c r="AC41" s="64"/>
    </row>
    <row r="42" spans="1:29" s="30" customFormat="1" ht="16.5" hidden="1" x14ac:dyDescent="0.25">
      <c r="A42" s="44" t="s">
        <v>101</v>
      </c>
      <c r="B42" s="28" t="s">
        <v>88</v>
      </c>
      <c r="C42" s="47" t="s">
        <v>102</v>
      </c>
      <c r="D42" s="47" t="s">
        <v>103</v>
      </c>
      <c r="E42" s="25" t="s">
        <v>104</v>
      </c>
      <c r="F42" s="25"/>
      <c r="G42" s="28"/>
      <c r="H42" s="3"/>
      <c r="I42" s="3"/>
      <c r="J42" s="3"/>
      <c r="K42" s="3"/>
      <c r="L42" s="3"/>
      <c r="M42" s="3"/>
      <c r="N42" s="3"/>
      <c r="O42" s="3"/>
      <c r="P42" s="3"/>
      <c r="Q42" s="3">
        <v>30513.759999999998</v>
      </c>
      <c r="R42" s="3"/>
      <c r="S42" s="3"/>
      <c r="T42" s="3"/>
      <c r="U42" s="3"/>
      <c r="V42" s="3"/>
      <c r="W42" s="3"/>
      <c r="X42" s="3"/>
      <c r="Y42" s="3"/>
      <c r="Z42" s="3"/>
      <c r="AA42" s="8">
        <f t="shared" si="1"/>
        <v>30513.759999999998</v>
      </c>
      <c r="AB42" s="64"/>
      <c r="AC42" s="64"/>
    </row>
    <row r="43" spans="1:29" s="30" customFormat="1" ht="16.5" hidden="1" x14ac:dyDescent="0.25">
      <c r="A43" s="44" t="s">
        <v>105</v>
      </c>
      <c r="B43" s="28" t="s">
        <v>88</v>
      </c>
      <c r="C43" s="48" t="s">
        <v>106</v>
      </c>
      <c r="D43" s="48" t="s">
        <v>107</v>
      </c>
      <c r="E43" s="25" t="s">
        <v>108</v>
      </c>
      <c r="F43" s="25"/>
      <c r="G43" s="28"/>
      <c r="H43" s="3"/>
      <c r="I43" s="3"/>
      <c r="J43" s="3"/>
      <c r="K43" s="3"/>
      <c r="L43" s="3"/>
      <c r="M43" s="3"/>
      <c r="N43" s="3"/>
      <c r="O43" s="3"/>
      <c r="P43" s="3"/>
      <c r="Q43" s="3">
        <v>40685.01</v>
      </c>
      <c r="R43" s="3"/>
      <c r="S43" s="3"/>
      <c r="T43" s="3"/>
      <c r="U43" s="3"/>
      <c r="V43" s="3"/>
      <c r="W43" s="3"/>
      <c r="X43" s="3"/>
      <c r="Y43" s="3"/>
      <c r="Z43" s="3"/>
      <c r="AA43" s="8">
        <f t="shared" si="1"/>
        <v>40685.01</v>
      </c>
      <c r="AB43" s="64"/>
      <c r="AC43" s="64"/>
    </row>
    <row r="44" spans="1:29" s="30" customFormat="1" ht="16.5" hidden="1" x14ac:dyDescent="0.3">
      <c r="A44" s="44" t="s">
        <v>109</v>
      </c>
      <c r="B44" s="28" t="s">
        <v>88</v>
      </c>
      <c r="C44" s="49" t="s">
        <v>110</v>
      </c>
      <c r="D44" s="49" t="s">
        <v>111</v>
      </c>
      <c r="E44" s="25" t="s">
        <v>112</v>
      </c>
      <c r="F44" s="25"/>
      <c r="G44" s="28"/>
      <c r="H44" s="3"/>
      <c r="I44" s="3"/>
      <c r="J44" s="3"/>
      <c r="K44" s="3"/>
      <c r="L44" s="3"/>
      <c r="M44" s="3"/>
      <c r="N44" s="3"/>
      <c r="O44" s="3"/>
      <c r="P44" s="3"/>
      <c r="Q44" s="3">
        <v>8943.77</v>
      </c>
      <c r="R44" s="3"/>
      <c r="S44" s="3"/>
      <c r="T44" s="3"/>
      <c r="U44" s="3"/>
      <c r="V44" s="3"/>
      <c r="W44" s="3"/>
      <c r="X44" s="3"/>
      <c r="Y44" s="3"/>
      <c r="Z44" s="3"/>
      <c r="AA44" s="8">
        <f t="shared" si="1"/>
        <v>8943.77</v>
      </c>
      <c r="AB44" s="64"/>
      <c r="AC44" s="64"/>
    </row>
    <row r="45" spans="1:29" s="30" customFormat="1" ht="16.5" hidden="1" x14ac:dyDescent="0.25">
      <c r="A45" s="44" t="s">
        <v>120</v>
      </c>
      <c r="B45" s="28" t="s">
        <v>88</v>
      </c>
      <c r="C45" s="25" t="s">
        <v>121</v>
      </c>
      <c r="D45" s="25" t="s">
        <v>122</v>
      </c>
      <c r="E45" s="25" t="s">
        <v>123</v>
      </c>
      <c r="F45" s="25"/>
      <c r="G45" s="2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50027.554777363024</v>
      </c>
      <c r="T45" s="3"/>
      <c r="U45" s="3"/>
      <c r="V45" s="3"/>
      <c r="W45" s="3"/>
      <c r="X45" s="3"/>
      <c r="Y45" s="3"/>
      <c r="Z45" s="3"/>
      <c r="AA45" s="8">
        <f t="shared" si="1"/>
        <v>50027.554777363024</v>
      </c>
      <c r="AB45" s="64"/>
      <c r="AC45" s="64"/>
    </row>
    <row r="46" spans="1:29" s="30" customFormat="1" ht="16.5" hidden="1" x14ac:dyDescent="0.3">
      <c r="A46" s="44" t="s">
        <v>126</v>
      </c>
      <c r="B46" s="28" t="s">
        <v>88</v>
      </c>
      <c r="C46" s="48" t="s">
        <v>127</v>
      </c>
      <c r="D46" s="34" t="s">
        <v>128</v>
      </c>
      <c r="E46" s="25" t="s">
        <v>129</v>
      </c>
      <c r="F46" s="25"/>
      <c r="G46" s="28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>
        <v>3074.94</v>
      </c>
      <c r="U46" s="3"/>
      <c r="V46" s="3"/>
      <c r="W46" s="3"/>
      <c r="X46" s="3"/>
      <c r="Y46" s="3"/>
      <c r="Z46" s="3"/>
      <c r="AA46" s="8">
        <f t="shared" si="1"/>
        <v>3074.94</v>
      </c>
      <c r="AB46" s="64"/>
      <c r="AC46" s="64"/>
    </row>
    <row r="47" spans="1:29" s="30" customFormat="1" ht="15.75" hidden="1" x14ac:dyDescent="0.3">
      <c r="A47" s="42" t="s">
        <v>132</v>
      </c>
      <c r="B47" s="28" t="s">
        <v>88</v>
      </c>
      <c r="C47" s="50" t="s">
        <v>136</v>
      </c>
      <c r="D47" s="51" t="s">
        <v>134</v>
      </c>
      <c r="E47" s="25" t="s">
        <v>133</v>
      </c>
      <c r="F47" s="25"/>
      <c r="G47" s="28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>
        <v>160.56</v>
      </c>
      <c r="V47" s="3"/>
      <c r="W47" s="3"/>
      <c r="X47" s="3"/>
      <c r="Y47" s="3"/>
      <c r="Z47" s="3"/>
      <c r="AA47" s="8">
        <f t="shared" si="1"/>
        <v>160.56</v>
      </c>
      <c r="AB47" s="64"/>
      <c r="AC47" s="64"/>
    </row>
    <row r="48" spans="1:29" s="30" customFormat="1" ht="16.5" hidden="1" x14ac:dyDescent="0.3">
      <c r="A48" s="42" t="s">
        <v>142</v>
      </c>
      <c r="B48" s="28" t="s">
        <v>88</v>
      </c>
      <c r="C48" s="52" t="s">
        <v>143</v>
      </c>
      <c r="D48" s="25" t="s">
        <v>16</v>
      </c>
      <c r="E48" s="25" t="s">
        <v>17</v>
      </c>
      <c r="F48" s="25">
        <v>10.561</v>
      </c>
      <c r="G48" s="35" t="s">
        <v>36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>
        <f>45684.03-1</f>
        <v>45683.03</v>
      </c>
      <c r="X48" s="3"/>
      <c r="Y48" s="3">
        <v>-11421.029999999999</v>
      </c>
      <c r="Z48" s="3"/>
      <c r="AA48" s="8">
        <f t="shared" si="1"/>
        <v>34262</v>
      </c>
      <c r="AB48" s="64"/>
      <c r="AC48" s="64"/>
    </row>
    <row r="49" spans="1:29" s="30" customFormat="1" ht="16.5" hidden="1" x14ac:dyDescent="0.3">
      <c r="A49" s="42" t="s">
        <v>142</v>
      </c>
      <c r="B49" s="28" t="s">
        <v>138</v>
      </c>
      <c r="C49" s="52" t="s">
        <v>143</v>
      </c>
      <c r="D49" s="25" t="s">
        <v>16</v>
      </c>
      <c r="E49" s="25" t="s">
        <v>17</v>
      </c>
      <c r="F49" s="25">
        <v>10.561</v>
      </c>
      <c r="G49" s="35" t="s">
        <v>36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>
        <v>1</v>
      </c>
      <c r="X49" s="3"/>
      <c r="Y49" s="3"/>
      <c r="Z49" s="3"/>
      <c r="AA49" s="8">
        <f t="shared" si="1"/>
        <v>1</v>
      </c>
      <c r="AB49" s="64"/>
      <c r="AC49" s="64"/>
    </row>
    <row r="50" spans="1:29" s="30" customFormat="1" ht="15" x14ac:dyDescent="0.25">
      <c r="A50" s="42"/>
      <c r="B50" s="38"/>
      <c r="C50" s="25"/>
      <c r="D50" s="25"/>
      <c r="E50" s="25"/>
      <c r="F50" s="25"/>
      <c r="G50" s="28"/>
      <c r="H50" s="3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8"/>
      <c r="AB50" s="64"/>
      <c r="AC50" s="64"/>
    </row>
    <row r="51" spans="1:29" s="30" customFormat="1" ht="15" x14ac:dyDescent="0.25">
      <c r="A51" s="31" t="s">
        <v>0</v>
      </c>
      <c r="B51" s="31"/>
      <c r="C51" s="53"/>
      <c r="D51" s="53"/>
      <c r="E51" s="53"/>
      <c r="F51" s="53"/>
      <c r="G51" s="53"/>
      <c r="H51" s="4">
        <f>SUM(H6:H36)</f>
        <v>12192.399999999998</v>
      </c>
      <c r="I51" s="4">
        <f>SUM(I26:I35)</f>
        <v>1170266</v>
      </c>
      <c r="J51" s="4">
        <f>SUM(J18:J35)</f>
        <v>2082597.6900000002</v>
      </c>
      <c r="K51" s="4" t="e">
        <f>SUM(#REF!)</f>
        <v>#REF!</v>
      </c>
      <c r="L51" s="4" t="e">
        <f>SUM(#REF!)</f>
        <v>#REF!</v>
      </c>
      <c r="M51" s="4" t="e">
        <f>SUM(#REF!)</f>
        <v>#REF!</v>
      </c>
      <c r="N51" s="4">
        <f>SUM(N25:N38)</f>
        <v>36577.1</v>
      </c>
      <c r="O51" s="4">
        <f>SUM(O35:O47)</f>
        <v>136722.35011927999</v>
      </c>
      <c r="P51" s="4">
        <f>SUM(P7:P17)</f>
        <v>5598828</v>
      </c>
      <c r="Q51" s="4">
        <f>SUM(Q25:Q45)</f>
        <v>93877.54</v>
      </c>
      <c r="R51" s="4" t="e">
        <f>SUM(#REF!)</f>
        <v>#REF!</v>
      </c>
      <c r="S51" s="4">
        <f>SUM(S25:S47)</f>
        <v>50027.554777363024</v>
      </c>
      <c r="T51" s="4">
        <f>SUM(T24:T47)</f>
        <v>3074.94</v>
      </c>
      <c r="U51" s="4">
        <f>SUM(U24:U47)</f>
        <v>160.56</v>
      </c>
      <c r="V51" s="4" t="e">
        <f>SUM(#REF!)</f>
        <v>#REF!</v>
      </c>
      <c r="W51" s="4">
        <f>SUM(W48:W49)</f>
        <v>45684.03</v>
      </c>
      <c r="X51" s="4">
        <f>SUM(X7:X23)</f>
        <v>1364346</v>
      </c>
      <c r="Y51" s="4">
        <f>SUM(Y25:Y48)</f>
        <v>-11421.029999999999</v>
      </c>
      <c r="Z51" s="4">
        <f>SUM(Z18:Z50)</f>
        <v>296786.99</v>
      </c>
      <c r="AA51" s="8"/>
    </row>
    <row r="52" spans="1:29" s="30" customFormat="1" ht="15" x14ac:dyDescent="0.25">
      <c r="A52" s="54"/>
      <c r="B52" s="54"/>
      <c r="C52" s="55"/>
      <c r="D52" s="55"/>
      <c r="E52" s="55"/>
      <c r="F52" s="55"/>
      <c r="G52" s="55"/>
      <c r="H52" s="5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9" s="30" customFormat="1" ht="15" x14ac:dyDescent="0.25">
      <c r="A53" s="30" t="s">
        <v>9</v>
      </c>
      <c r="C53" s="40"/>
      <c r="D53" s="40"/>
      <c r="E53" s="40"/>
      <c r="F53" s="40"/>
      <c r="G53" s="40"/>
      <c r="H53" s="40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</row>
    <row r="54" spans="1:29" s="30" customFormat="1" ht="15" hidden="1" x14ac:dyDescent="0.25">
      <c r="A54" s="30" t="s">
        <v>31</v>
      </c>
      <c r="C54" s="40"/>
      <c r="D54" s="40"/>
      <c r="E54" s="40"/>
      <c r="F54" s="40"/>
      <c r="G54" s="40"/>
      <c r="H54" s="40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</row>
    <row r="55" spans="1:29" s="30" customFormat="1" ht="15" hidden="1" x14ac:dyDescent="0.25">
      <c r="A55" s="54" t="s">
        <v>27</v>
      </c>
      <c r="C55" s="40"/>
      <c r="D55" s="40"/>
      <c r="E55" s="40"/>
      <c r="F55" s="40"/>
      <c r="G55" s="40"/>
      <c r="H55" s="40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</row>
    <row r="56" spans="1:29" s="30" customFormat="1" ht="15" hidden="1" x14ac:dyDescent="0.25">
      <c r="A56" s="30" t="s">
        <v>45</v>
      </c>
      <c r="C56" s="40"/>
      <c r="D56" s="40"/>
      <c r="E56" s="40"/>
      <c r="F56" s="40"/>
      <c r="G56" s="40"/>
      <c r="H56" s="40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</row>
    <row r="57" spans="1:29" s="30" customFormat="1" ht="15" hidden="1" x14ac:dyDescent="0.25">
      <c r="A57" s="54" t="s">
        <v>44</v>
      </c>
      <c r="C57" s="40"/>
      <c r="D57" s="40"/>
      <c r="E57" s="40"/>
      <c r="F57" s="40"/>
      <c r="G57" s="40"/>
      <c r="H57" s="40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</row>
    <row r="58" spans="1:29" s="30" customFormat="1" ht="15" hidden="1" x14ac:dyDescent="0.25">
      <c r="A58" s="30" t="s">
        <v>64</v>
      </c>
      <c r="C58" s="40"/>
      <c r="D58" s="40"/>
      <c r="E58" s="40"/>
      <c r="F58" s="40"/>
      <c r="G58" s="40"/>
      <c r="H58" s="40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</row>
    <row r="59" spans="1:29" s="30" customFormat="1" ht="15" hidden="1" x14ac:dyDescent="0.25">
      <c r="A59" s="54" t="s">
        <v>65</v>
      </c>
      <c r="C59" s="40"/>
      <c r="D59" s="40"/>
      <c r="E59" s="40"/>
      <c r="F59" s="40"/>
      <c r="G59" s="40"/>
      <c r="H59" s="40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</row>
    <row r="60" spans="1:29" s="30" customFormat="1" ht="15" hidden="1" x14ac:dyDescent="0.25">
      <c r="A60" s="30" t="s">
        <v>67</v>
      </c>
      <c r="C60" s="40"/>
      <c r="D60" s="40"/>
      <c r="E60" s="40"/>
      <c r="F60" s="40"/>
      <c r="G60" s="40"/>
      <c r="H60" s="40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</row>
    <row r="61" spans="1:29" s="30" customFormat="1" ht="15" hidden="1" x14ac:dyDescent="0.25">
      <c r="A61" s="54" t="s">
        <v>65</v>
      </c>
      <c r="C61" s="40"/>
      <c r="D61" s="40"/>
      <c r="E61" s="40"/>
      <c r="F61" s="40"/>
      <c r="G61" s="40"/>
      <c r="H61" s="40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</row>
    <row r="62" spans="1:29" s="30" customFormat="1" ht="15" hidden="1" x14ac:dyDescent="0.25">
      <c r="A62" s="30" t="s">
        <v>70</v>
      </c>
      <c r="C62" s="40"/>
      <c r="D62" s="40"/>
      <c r="E62" s="40"/>
      <c r="F62" s="40"/>
      <c r="G62" s="40"/>
      <c r="H62" s="40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</row>
    <row r="63" spans="1:29" s="30" customFormat="1" ht="15" hidden="1" x14ac:dyDescent="0.25">
      <c r="A63" s="54" t="s">
        <v>69</v>
      </c>
      <c r="C63" s="40"/>
      <c r="D63" s="40"/>
      <c r="E63" s="40"/>
      <c r="F63" s="40"/>
      <c r="G63" s="40"/>
      <c r="H63" s="40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</row>
    <row r="64" spans="1:29" s="30" customFormat="1" ht="15" hidden="1" x14ac:dyDescent="0.25">
      <c r="A64" s="30" t="s">
        <v>72</v>
      </c>
      <c r="C64" s="40"/>
      <c r="D64" s="40"/>
      <c r="E64" s="40"/>
      <c r="F64" s="40"/>
      <c r="G64" s="40"/>
      <c r="H64" s="40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</row>
    <row r="65" spans="1:27" s="30" customFormat="1" ht="15" hidden="1" x14ac:dyDescent="0.25">
      <c r="A65" s="54" t="s">
        <v>73</v>
      </c>
      <c r="C65" s="40"/>
      <c r="D65" s="40"/>
      <c r="E65" s="40"/>
      <c r="F65" s="40"/>
      <c r="G65" s="40"/>
      <c r="H65" s="40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7"/>
    </row>
    <row r="66" spans="1:27" s="30" customFormat="1" ht="15" hidden="1" x14ac:dyDescent="0.25">
      <c r="A66" s="30" t="s">
        <v>75</v>
      </c>
      <c r="C66" s="40"/>
      <c r="D66" s="40"/>
      <c r="E66" s="40"/>
      <c r="F66" s="40"/>
      <c r="G66" s="40"/>
      <c r="H66" s="40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</row>
    <row r="67" spans="1:27" s="30" customFormat="1" ht="15" hidden="1" x14ac:dyDescent="0.25">
      <c r="A67" s="54" t="s">
        <v>27</v>
      </c>
      <c r="C67" s="40"/>
      <c r="D67" s="40"/>
      <c r="E67" s="40"/>
      <c r="F67" s="40"/>
      <c r="G67" s="40"/>
      <c r="H67" s="40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</row>
    <row r="68" spans="1:27" s="30" customFormat="1" ht="15" hidden="1" x14ac:dyDescent="0.25">
      <c r="A68" s="30" t="s">
        <v>82</v>
      </c>
      <c r="C68" s="40"/>
      <c r="D68" s="40"/>
      <c r="E68" s="40"/>
      <c r="F68" s="40"/>
      <c r="G68" s="40"/>
      <c r="H68" s="40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</row>
    <row r="69" spans="1:27" ht="15" hidden="1" x14ac:dyDescent="0.25">
      <c r="A69" s="54" t="s">
        <v>81</v>
      </c>
    </row>
    <row r="70" spans="1:27" s="59" customFormat="1" hidden="1" x14ac:dyDescent="0.25">
      <c r="A70" s="58" t="s">
        <v>83</v>
      </c>
      <c r="C70" s="60"/>
      <c r="D70" s="60"/>
      <c r="E70" s="60"/>
      <c r="F70" s="60"/>
      <c r="G70" s="60"/>
      <c r="H70" s="61"/>
      <c r="I70" s="61"/>
      <c r="J70" s="61"/>
      <c r="K70" s="61"/>
      <c r="L70" s="61"/>
      <c r="M70" s="61"/>
    </row>
    <row r="72" spans="1:27" ht="15" hidden="1" x14ac:dyDescent="0.25">
      <c r="A72" s="30" t="s">
        <v>86</v>
      </c>
    </row>
    <row r="73" spans="1:27" ht="15" hidden="1" x14ac:dyDescent="0.25">
      <c r="A73" s="54" t="s">
        <v>95</v>
      </c>
    </row>
    <row r="74" spans="1:27" ht="15" hidden="1" x14ac:dyDescent="0.25">
      <c r="A74" s="30" t="s">
        <v>114</v>
      </c>
    </row>
    <row r="75" spans="1:27" ht="15" hidden="1" x14ac:dyDescent="0.25">
      <c r="A75" s="54" t="s">
        <v>113</v>
      </c>
    </row>
    <row r="76" spans="1:27" ht="15" hidden="1" x14ac:dyDescent="0.25">
      <c r="A76" s="30" t="s">
        <v>117</v>
      </c>
    </row>
    <row r="77" spans="1:27" ht="15" hidden="1" x14ac:dyDescent="0.25">
      <c r="A77" s="54" t="s">
        <v>116</v>
      </c>
    </row>
    <row r="78" spans="1:27" ht="15" hidden="1" x14ac:dyDescent="0.25">
      <c r="A78" s="30" t="s">
        <v>118</v>
      </c>
    </row>
    <row r="79" spans="1:27" ht="15" hidden="1" x14ac:dyDescent="0.25">
      <c r="A79" s="54" t="s">
        <v>119</v>
      </c>
    </row>
    <row r="80" spans="1:27" ht="15" hidden="1" x14ac:dyDescent="0.25">
      <c r="A80" s="30" t="s">
        <v>130</v>
      </c>
    </row>
    <row r="81" spans="1:1" ht="15" hidden="1" x14ac:dyDescent="0.25">
      <c r="A81" s="54" t="s">
        <v>113</v>
      </c>
    </row>
    <row r="82" spans="1:1" ht="15" hidden="1" x14ac:dyDescent="0.25">
      <c r="A82" s="30" t="s">
        <v>135</v>
      </c>
    </row>
    <row r="83" spans="1:1" ht="15" hidden="1" x14ac:dyDescent="0.25">
      <c r="A83" s="54" t="s">
        <v>113</v>
      </c>
    </row>
    <row r="84" spans="1:1" ht="15" hidden="1" x14ac:dyDescent="0.25">
      <c r="A84" s="30" t="s">
        <v>139</v>
      </c>
    </row>
    <row r="85" spans="1:1" ht="15" hidden="1" x14ac:dyDescent="0.25">
      <c r="A85" s="54" t="s">
        <v>140</v>
      </c>
    </row>
    <row r="86" spans="1:1" ht="15" hidden="1" x14ac:dyDescent="0.25">
      <c r="A86" s="30" t="s">
        <v>144</v>
      </c>
    </row>
    <row r="87" spans="1:1" ht="15" hidden="1" x14ac:dyDescent="0.25">
      <c r="A87" s="54" t="s">
        <v>145</v>
      </c>
    </row>
    <row r="88" spans="1:1" ht="15" hidden="1" x14ac:dyDescent="0.25">
      <c r="A88" s="30" t="s">
        <v>147</v>
      </c>
    </row>
    <row r="89" spans="1:1" ht="15" hidden="1" x14ac:dyDescent="0.25">
      <c r="A89" s="54" t="s">
        <v>148</v>
      </c>
    </row>
    <row r="90" spans="1:1" ht="15" hidden="1" x14ac:dyDescent="0.25">
      <c r="A90" s="30" t="s">
        <v>152</v>
      </c>
    </row>
    <row r="91" spans="1:1" ht="15" hidden="1" x14ac:dyDescent="0.25">
      <c r="A91" s="54" t="s">
        <v>150</v>
      </c>
    </row>
    <row r="92" spans="1:1" hidden="1" x14ac:dyDescent="0.25">
      <c r="A92" s="67" t="s">
        <v>151</v>
      </c>
    </row>
    <row r="93" spans="1:1" hidden="1" x14ac:dyDescent="0.25">
      <c r="A93" s="67"/>
    </row>
    <row r="94" spans="1:1" ht="15" x14ac:dyDescent="0.25">
      <c r="A94" s="30" t="s">
        <v>154</v>
      </c>
    </row>
    <row r="95" spans="1:1" ht="15" x14ac:dyDescent="0.25">
      <c r="A95" s="54" t="s">
        <v>155</v>
      </c>
    </row>
    <row r="100" spans="1:1" ht="15" x14ac:dyDescent="0.25">
      <c r="A100" s="30" t="s">
        <v>24</v>
      </c>
    </row>
    <row r="101" spans="1:1" ht="15" x14ac:dyDescent="0.25">
      <c r="A101" s="30" t="s">
        <v>33</v>
      </c>
    </row>
    <row r="102" spans="1:1" ht="15" x14ac:dyDescent="0.25">
      <c r="A102" s="30" t="s">
        <v>25</v>
      </c>
    </row>
    <row r="103" spans="1:1" ht="15" x14ac:dyDescent="0.25">
      <c r="A103" s="30" t="s">
        <v>34</v>
      </c>
    </row>
  </sheetData>
  <mergeCells count="2">
    <mergeCell ref="B1:H1"/>
    <mergeCell ref="A92:A93"/>
  </mergeCells>
  <phoneticPr fontId="0" type="noConversion"/>
  <hyperlinks>
    <hyperlink ref="A70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2025-06-12T20:31:36Z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