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518B171C-BB92-48E0-9014-E6251C00ED45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ITY OF BOSTON" sheetId="2" r:id="rId1"/>
  </sheets>
  <definedNames>
    <definedName name="_xlnm.Print_Area" localSheetId="0">'CITY OF BOSTON'!$A$1:$H$79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2" l="1"/>
  <c r="Q10" i="2"/>
  <c r="Q11" i="2"/>
  <c r="Q12" i="2"/>
  <c r="Q13" i="2"/>
  <c r="Q14" i="2"/>
  <c r="Q15" i="2"/>
  <c r="Q16" i="2"/>
  <c r="Q17" i="2"/>
  <c r="Q8" i="2"/>
  <c r="P16" i="2"/>
  <c r="P14" i="2"/>
  <c r="P12" i="2"/>
  <c r="P10" i="2"/>
  <c r="P8" i="2"/>
  <c r="P77" i="2" l="1"/>
  <c r="Q74" i="2"/>
  <c r="Q73" i="2"/>
  <c r="O73" i="2"/>
  <c r="O77" i="2"/>
  <c r="Q72" i="2"/>
  <c r="Q71" i="2"/>
  <c r="N77" i="2"/>
  <c r="Q29" i="2"/>
  <c r="M77" i="2"/>
  <c r="L77" i="2"/>
  <c r="Q30" i="2"/>
  <c r="K77" i="2"/>
  <c r="Q47" i="2"/>
  <c r="J77" i="2"/>
  <c r="Q66" i="2"/>
  <c r="Q67" i="2"/>
  <c r="Q68" i="2"/>
  <c r="Q65" i="2"/>
  <c r="Q64" i="2"/>
  <c r="Q21" i="2"/>
  <c r="Q22" i="2"/>
  <c r="Q23" i="2"/>
  <c r="Q24" i="2"/>
  <c r="Q25" i="2"/>
  <c r="Q26" i="2"/>
  <c r="Q27" i="2"/>
  <c r="Q28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54" i="2"/>
  <c r="Q55" i="2"/>
  <c r="Q56" i="2"/>
  <c r="Q57" i="2"/>
  <c r="Q58" i="2"/>
  <c r="Q20" i="2"/>
  <c r="Q61" i="2" l="1"/>
  <c r="Q63" i="2"/>
  <c r="I60" i="2"/>
  <c r="Q60" i="2" s="1"/>
  <c r="I62" i="2"/>
  <c r="Q62" i="2" s="1"/>
  <c r="I77" i="2" l="1"/>
  <c r="Q70" i="2"/>
  <c r="H77" i="2" l="1"/>
</calcChain>
</file>

<file path=xl/sharedStrings.xml><?xml version="1.0" encoding="utf-8"?>
<sst xmlns="http://schemas.openxmlformats.org/spreadsheetml/2006/main" count="236" uniqueCount="128">
  <si>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</si>
  <si>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</si>
  <si>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</si>
  <si>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</si>
  <si>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</si>
  <si>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</si>
  <si>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</si>
  <si>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</si>
  <si>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</si>
  <si>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</si>
  <si>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</si>
  <si>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</si>
  <si>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</si>
  <si>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</si>
  <si>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</si>
  <si>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</si>
  <si>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</si>
  <si>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</si>
  <si>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</si>
  <si>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</si>
  <si>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</si>
  <si>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</si>
  <si>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</si>
  <si>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</si>
  <si>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</si>
  <si>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</si>
  <si>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FVETS2022</t>
  </si>
  <si>
    <t>7002-6628</t>
  </si>
  <si>
    <t>K110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</si>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</sst>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1" xfId="0" applyFont="1" applyBorder="1" applyAlignment="1">
      <alignment vertical="center"/>
    </xf>
    <xf numFmtId="0" fontId="20" fillId="2" borderId="0" xfId="3" applyFont="1" applyFill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4" fontId="21" fillId="2" borderId="0" xfId="1" applyFont="1" applyFill="1" applyAlignment="1">
      <alignment horizontal="center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tabSelected="1" zoomScale="120" zoomScaleNormal="120" workbookViewId="0">
      <selection activeCell="C98" sqref="C98"/>
    </sheetView>
  </sheetViews>
  <sheetFormatPr defaultColWidth="9.140625" defaultRowHeight="13.5" x14ac:dyDescent="0.25"/>
  <cols>
    <col min="1" max="1" width="58.28515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.140625" style="2" customWidth="1"/>
    <col min="8" max="8" width="14.140625" style="2" hidden="1" customWidth="1"/>
    <col min="9" max="15" width="18" style="48" hidden="1" customWidth="1"/>
    <col min="16" max="16" width="18" style="48" customWidth="1"/>
    <col min="17" max="17" width="14.42578125" style="26" hidden="1" customWidth="1"/>
    <col min="18" max="18" width="13.28515625" style="3" bestFit="1" customWidth="1"/>
    <col min="19" max="16384" width="9.140625" style="3"/>
  </cols>
  <sheetData>
    <row r="1" spans="1:17" ht="20.25" x14ac:dyDescent="0.3">
      <c r="A1" s="3" t="s">
        <v>11</v>
      </c>
      <c r="B1" s="89" t="s">
        <v>10</v>
      </c>
      <c r="C1" s="90"/>
      <c r="D1" s="90"/>
      <c r="E1" s="90"/>
      <c r="F1" s="90"/>
      <c r="G1" s="90"/>
      <c r="H1" s="90"/>
      <c r="I1" s="47"/>
      <c r="J1" s="47"/>
      <c r="K1" s="47"/>
      <c r="L1" s="47"/>
      <c r="M1" s="47"/>
      <c r="N1" s="47"/>
      <c r="O1" s="47"/>
      <c r="P1" s="47"/>
    </row>
    <row r="2" spans="1:17" ht="20.25" x14ac:dyDescent="0.3">
      <c r="B2" s="6"/>
      <c r="C2" s="6"/>
      <c r="D2" s="6"/>
      <c r="E2" s="7"/>
      <c r="F2" s="7"/>
      <c r="G2" s="7"/>
    </row>
    <row r="3" spans="1:17" ht="20.25" x14ac:dyDescent="0.3">
      <c r="A3" s="4" t="s">
        <v>53</v>
      </c>
      <c r="B3" s="6" t="s">
        <v>7</v>
      </c>
      <c r="C3" s="1"/>
    </row>
    <row r="4" spans="1:17" ht="21" thickBot="1" x14ac:dyDescent="0.35">
      <c r="A4" s="4"/>
      <c r="B4" s="5"/>
      <c r="C4" s="1"/>
    </row>
    <row r="5" spans="1:17" s="9" customFormat="1" ht="45" x14ac:dyDescent="0.3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33</v>
      </c>
      <c r="H5" s="37" t="s">
        <v>48</v>
      </c>
      <c r="I5" s="36" t="s">
        <v>55</v>
      </c>
      <c r="J5" s="36" t="s">
        <v>64</v>
      </c>
      <c r="K5" s="36" t="s">
        <v>91</v>
      </c>
      <c r="L5" s="36" t="s">
        <v>97</v>
      </c>
      <c r="M5" s="36" t="s">
        <v>102</v>
      </c>
      <c r="N5" s="36" t="s">
        <v>106</v>
      </c>
      <c r="O5" s="36" t="s">
        <v>116</v>
      </c>
      <c r="P5" s="36" t="s">
        <v>117</v>
      </c>
      <c r="Q5" s="38" t="s">
        <v>6</v>
      </c>
    </row>
    <row r="6" spans="1:17" s="9" customFormat="1" ht="16.5" x14ac:dyDescent="0.3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49"/>
      <c r="P6" s="49"/>
      <c r="Q6" s="39"/>
    </row>
    <row r="7" spans="1:17" s="9" customFormat="1" ht="16.5" x14ac:dyDescent="0.3">
      <c r="A7" s="11" t="s">
        <v>72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49"/>
      <c r="P7" s="49"/>
      <c r="Q7" s="39"/>
    </row>
    <row r="8" spans="1:17" s="16" customFormat="1" ht="15" customHeight="1" x14ac:dyDescent="0.25">
      <c r="A8" s="32" t="s">
        <v>119</v>
      </c>
      <c r="B8" s="12" t="s">
        <v>120</v>
      </c>
      <c r="C8" s="24" t="s">
        <v>121</v>
      </c>
      <c r="D8" s="11" t="s">
        <v>14</v>
      </c>
      <c r="E8" s="11">
        <v>6501</v>
      </c>
      <c r="F8" s="12">
        <v>17.259</v>
      </c>
      <c r="G8" s="88" t="s">
        <v>34</v>
      </c>
      <c r="H8" s="40"/>
      <c r="I8" s="40"/>
      <c r="J8" s="40"/>
      <c r="K8" s="40"/>
      <c r="L8" s="40"/>
      <c r="M8" s="40"/>
      <c r="N8" s="40"/>
      <c r="O8" s="40"/>
      <c r="P8" s="40">
        <f>2549208-1</f>
        <v>2549207</v>
      </c>
      <c r="Q8" s="39">
        <f>P8</f>
        <v>2549207</v>
      </c>
    </row>
    <row r="9" spans="1:17" s="16" customFormat="1" ht="15" customHeight="1" x14ac:dyDescent="0.25">
      <c r="A9" s="32" t="s">
        <v>119</v>
      </c>
      <c r="B9" s="12" t="s">
        <v>122</v>
      </c>
      <c r="C9" s="24" t="s">
        <v>121</v>
      </c>
      <c r="D9" s="11" t="s">
        <v>14</v>
      </c>
      <c r="E9" s="11">
        <v>6501</v>
      </c>
      <c r="F9" s="12">
        <v>17.259</v>
      </c>
      <c r="G9" s="88" t="s">
        <v>34</v>
      </c>
      <c r="H9" s="40"/>
      <c r="I9" s="40"/>
      <c r="J9" s="40"/>
      <c r="K9" s="40"/>
      <c r="L9" s="40"/>
      <c r="M9" s="40"/>
      <c r="N9" s="40"/>
      <c r="O9" s="40"/>
      <c r="P9" s="40">
        <v>1</v>
      </c>
      <c r="Q9" s="39">
        <f t="shared" ref="Q9:Q17" si="0">P9</f>
        <v>1</v>
      </c>
    </row>
    <row r="10" spans="1:17" s="16" customFormat="1" ht="15" x14ac:dyDescent="0.25">
      <c r="A10" s="15" t="s">
        <v>21</v>
      </c>
      <c r="B10" s="12" t="s">
        <v>120</v>
      </c>
      <c r="C10" s="24" t="s">
        <v>123</v>
      </c>
      <c r="D10" s="11" t="s">
        <v>15</v>
      </c>
      <c r="E10" s="11">
        <v>6502</v>
      </c>
      <c r="F10" s="11">
        <v>17.257999999999999</v>
      </c>
      <c r="G10" s="88" t="s">
        <v>34</v>
      </c>
      <c r="H10" s="40"/>
      <c r="I10" s="40"/>
      <c r="J10" s="40"/>
      <c r="K10" s="40"/>
      <c r="L10" s="40"/>
      <c r="M10" s="40"/>
      <c r="N10" s="40"/>
      <c r="O10" s="40"/>
      <c r="P10" s="40">
        <f>384709-1</f>
        <v>384708</v>
      </c>
      <c r="Q10" s="39">
        <f t="shared" si="0"/>
        <v>384708</v>
      </c>
    </row>
    <row r="11" spans="1:17" s="16" customFormat="1" ht="15" x14ac:dyDescent="0.25">
      <c r="A11" s="15" t="s">
        <v>21</v>
      </c>
      <c r="B11" s="12" t="s">
        <v>122</v>
      </c>
      <c r="C11" s="24" t="s">
        <v>123</v>
      </c>
      <c r="D11" s="11" t="s">
        <v>15</v>
      </c>
      <c r="E11" s="11">
        <v>6502</v>
      </c>
      <c r="F11" s="11">
        <v>17.257999999999999</v>
      </c>
      <c r="G11" s="88" t="s">
        <v>34</v>
      </c>
      <c r="H11" s="40"/>
      <c r="I11" s="40"/>
      <c r="J11" s="40"/>
      <c r="K11" s="40"/>
      <c r="L11" s="40"/>
      <c r="M11" s="40"/>
      <c r="N11" s="40"/>
      <c r="O11" s="40"/>
      <c r="P11" s="40">
        <v>1</v>
      </c>
      <c r="Q11" s="39">
        <f t="shared" si="0"/>
        <v>1</v>
      </c>
    </row>
    <row r="12" spans="1:17" s="16" customFormat="1" ht="15" x14ac:dyDescent="0.25">
      <c r="A12" s="15" t="s">
        <v>21</v>
      </c>
      <c r="B12" s="12" t="s">
        <v>120</v>
      </c>
      <c r="C12" s="24" t="s">
        <v>124</v>
      </c>
      <c r="D12" s="11" t="s">
        <v>15</v>
      </c>
      <c r="E12" s="11">
        <v>6502</v>
      </c>
      <c r="F12" s="11">
        <v>17.257999999999999</v>
      </c>
      <c r="G12" s="88" t="s">
        <v>34</v>
      </c>
      <c r="H12" s="40"/>
      <c r="I12" s="40"/>
      <c r="J12" s="40"/>
      <c r="K12" s="40"/>
      <c r="L12" s="40"/>
      <c r="M12" s="40"/>
      <c r="N12" s="40"/>
      <c r="O12" s="40"/>
      <c r="P12" s="40">
        <f>1572194-1</f>
        <v>1572193</v>
      </c>
      <c r="Q12" s="39">
        <f t="shared" si="0"/>
        <v>1572193</v>
      </c>
    </row>
    <row r="13" spans="1:17" s="16" customFormat="1" ht="15" x14ac:dyDescent="0.25">
      <c r="A13" s="15" t="s">
        <v>21</v>
      </c>
      <c r="B13" s="12" t="s">
        <v>122</v>
      </c>
      <c r="C13" s="24" t="s">
        <v>124</v>
      </c>
      <c r="D13" s="11" t="s">
        <v>15</v>
      </c>
      <c r="E13" s="11">
        <v>6502</v>
      </c>
      <c r="F13" s="11">
        <v>17.257999999999999</v>
      </c>
      <c r="G13" s="88" t="s">
        <v>34</v>
      </c>
      <c r="H13" s="40"/>
      <c r="I13" s="40"/>
      <c r="J13" s="40"/>
      <c r="K13" s="40"/>
      <c r="L13" s="40"/>
      <c r="M13" s="40"/>
      <c r="N13" s="40"/>
      <c r="O13" s="40"/>
      <c r="P13" s="40">
        <v>1</v>
      </c>
      <c r="Q13" s="39">
        <f t="shared" si="0"/>
        <v>1</v>
      </c>
    </row>
    <row r="14" spans="1:17" s="16" customFormat="1" ht="15" x14ac:dyDescent="0.25">
      <c r="A14" s="18" t="s">
        <v>25</v>
      </c>
      <c r="B14" s="12" t="s">
        <v>120</v>
      </c>
      <c r="C14" s="11" t="s">
        <v>125</v>
      </c>
      <c r="D14" s="11" t="s">
        <v>16</v>
      </c>
      <c r="E14" s="11">
        <v>6503</v>
      </c>
      <c r="F14" s="11">
        <v>17.277999999999999</v>
      </c>
      <c r="G14" s="88" t="s">
        <v>34</v>
      </c>
      <c r="H14" s="40"/>
      <c r="I14" s="40"/>
      <c r="J14" s="40"/>
      <c r="K14" s="40"/>
      <c r="L14" s="40"/>
      <c r="M14" s="40"/>
      <c r="N14" s="40"/>
      <c r="O14" s="40"/>
      <c r="P14" s="40">
        <f>235554-1</f>
        <v>235553</v>
      </c>
      <c r="Q14" s="39">
        <f t="shared" si="0"/>
        <v>235553</v>
      </c>
    </row>
    <row r="15" spans="1:17" s="16" customFormat="1" ht="15" x14ac:dyDescent="0.25">
      <c r="A15" s="18" t="s">
        <v>25</v>
      </c>
      <c r="B15" s="12" t="s">
        <v>122</v>
      </c>
      <c r="C15" s="11" t="s">
        <v>125</v>
      </c>
      <c r="D15" s="11" t="s">
        <v>16</v>
      </c>
      <c r="E15" s="11">
        <v>6503</v>
      </c>
      <c r="F15" s="11">
        <v>17.277999999999999</v>
      </c>
      <c r="G15" s="88" t="s">
        <v>34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39">
        <f t="shared" si="0"/>
        <v>1</v>
      </c>
    </row>
    <row r="16" spans="1:17" s="16" customFormat="1" ht="15" x14ac:dyDescent="0.25">
      <c r="A16" s="18" t="s">
        <v>25</v>
      </c>
      <c r="B16" s="12" t="s">
        <v>120</v>
      </c>
      <c r="C16" s="11" t="s">
        <v>126</v>
      </c>
      <c r="D16" s="11" t="s">
        <v>16</v>
      </c>
      <c r="E16" s="11">
        <v>6503</v>
      </c>
      <c r="F16" s="11">
        <v>17.277999999999999</v>
      </c>
      <c r="G16" s="88" t="s">
        <v>34</v>
      </c>
      <c r="H16" s="8"/>
      <c r="I16" s="49"/>
      <c r="J16" s="49"/>
      <c r="K16" s="49"/>
      <c r="L16" s="49"/>
      <c r="M16" s="49"/>
      <c r="N16" s="49"/>
      <c r="O16" s="49"/>
      <c r="P16" s="49">
        <f>857163-1</f>
        <v>857162</v>
      </c>
      <c r="Q16" s="39">
        <f t="shared" si="0"/>
        <v>857162</v>
      </c>
    </row>
    <row r="17" spans="1:17" s="16" customFormat="1" ht="15" x14ac:dyDescent="0.25">
      <c r="A17" s="18" t="s">
        <v>25</v>
      </c>
      <c r="B17" s="12" t="s">
        <v>122</v>
      </c>
      <c r="C17" s="11" t="s">
        <v>126</v>
      </c>
      <c r="D17" s="11" t="s">
        <v>16</v>
      </c>
      <c r="E17" s="11">
        <v>6503</v>
      </c>
      <c r="F17" s="11">
        <v>17.277999999999999</v>
      </c>
      <c r="G17" s="88" t="s">
        <v>34</v>
      </c>
      <c r="H17" s="8"/>
      <c r="I17" s="49"/>
      <c r="J17" s="49"/>
      <c r="K17" s="49"/>
      <c r="L17" s="49"/>
      <c r="M17" s="49"/>
      <c r="N17" s="49"/>
      <c r="O17" s="49"/>
      <c r="P17" s="49">
        <v>1</v>
      </c>
      <c r="Q17" s="39">
        <f t="shared" si="0"/>
        <v>1</v>
      </c>
    </row>
    <row r="18" spans="1:17" s="16" customFormat="1" ht="15" x14ac:dyDescent="0.25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49"/>
      <c r="P18" s="49"/>
      <c r="Q18" s="39"/>
    </row>
    <row r="19" spans="1:17" s="16" customFormat="1" ht="15" hidden="1" x14ac:dyDescent="0.25">
      <c r="A19" s="63"/>
      <c r="B19" s="80"/>
      <c r="C19" s="81"/>
      <c r="D19" s="81"/>
      <c r="E19" s="80"/>
      <c r="F19" s="81"/>
      <c r="G19" s="82"/>
      <c r="H19" s="83"/>
      <c r="I19" s="84"/>
      <c r="J19" s="84"/>
      <c r="K19" s="84"/>
      <c r="L19" s="84"/>
      <c r="M19" s="84"/>
      <c r="N19" s="84"/>
      <c r="O19" s="84"/>
      <c r="P19" s="84"/>
      <c r="Q19" s="85"/>
    </row>
    <row r="20" spans="1:17" s="16" customFormat="1" ht="30" hidden="1" x14ac:dyDescent="0.3">
      <c r="A20" s="86" t="s">
        <v>66</v>
      </c>
      <c r="B20" s="69" t="s">
        <v>56</v>
      </c>
      <c r="C20" s="87" t="s">
        <v>68</v>
      </c>
      <c r="D20" s="10" t="s">
        <v>14</v>
      </c>
      <c r="E20" s="10">
        <v>6501</v>
      </c>
      <c r="F20" s="12">
        <v>17.259</v>
      </c>
      <c r="G20" s="43" t="s">
        <v>34</v>
      </c>
      <c r="H20" s="8"/>
      <c r="I20" s="49"/>
      <c r="J20" s="49">
        <v>1223231</v>
      </c>
      <c r="K20" s="49"/>
      <c r="L20" s="49"/>
      <c r="M20" s="49"/>
      <c r="N20" s="49"/>
      <c r="O20" s="49"/>
      <c r="P20" s="49"/>
      <c r="Q20" s="39">
        <f>J20</f>
        <v>1223231</v>
      </c>
    </row>
    <row r="21" spans="1:17" s="16" customFormat="1" ht="15" hidden="1" x14ac:dyDescent="0.25">
      <c r="A21" s="15" t="s">
        <v>21</v>
      </c>
      <c r="B21" s="12" t="s">
        <v>56</v>
      </c>
      <c r="C21" s="11" t="s">
        <v>69</v>
      </c>
      <c r="D21" s="11" t="s">
        <v>15</v>
      </c>
      <c r="E21" s="11">
        <v>6502</v>
      </c>
      <c r="F21" s="11">
        <v>17.257999999999999</v>
      </c>
      <c r="G21" s="52" t="s">
        <v>34</v>
      </c>
      <c r="H21" s="8"/>
      <c r="I21" s="49"/>
      <c r="J21" s="49">
        <v>282254.07</v>
      </c>
      <c r="K21" s="49"/>
      <c r="L21" s="49"/>
      <c r="M21" s="49"/>
      <c r="N21" s="49"/>
      <c r="O21" s="49"/>
      <c r="P21" s="49"/>
      <c r="Q21" s="39">
        <f t="shared" ref="Q21:Q58" si="1">J21</f>
        <v>282254.07</v>
      </c>
    </row>
    <row r="22" spans="1:17" s="16" customFormat="1" ht="16.5" hidden="1" x14ac:dyDescent="0.3">
      <c r="A22" s="18" t="s">
        <v>25</v>
      </c>
      <c r="B22" s="12" t="s">
        <v>56</v>
      </c>
      <c r="C22" s="44" t="s">
        <v>70</v>
      </c>
      <c r="D22" s="11" t="s">
        <v>16</v>
      </c>
      <c r="E22" s="11">
        <v>6503</v>
      </c>
      <c r="F22" s="11">
        <v>17.277999999999999</v>
      </c>
      <c r="G22" s="52" t="s">
        <v>34</v>
      </c>
      <c r="H22" s="8"/>
      <c r="I22" s="49"/>
      <c r="J22" s="49">
        <v>135902.56</v>
      </c>
      <c r="K22" s="49"/>
      <c r="L22" s="49"/>
      <c r="M22" s="49"/>
      <c r="N22" s="49"/>
      <c r="O22" s="49"/>
      <c r="P22" s="49"/>
      <c r="Q22" s="39">
        <f t="shared" si="1"/>
        <v>135902.56</v>
      </c>
    </row>
    <row r="23" spans="1:17" s="16" customFormat="1" ht="15" hidden="1" x14ac:dyDescent="0.25">
      <c r="A23" s="18" t="s">
        <v>67</v>
      </c>
      <c r="B23" s="12" t="s">
        <v>56</v>
      </c>
      <c r="C23" s="11" t="s">
        <v>71</v>
      </c>
      <c r="D23" s="11" t="s">
        <v>16</v>
      </c>
      <c r="E23" s="11">
        <v>6407</v>
      </c>
      <c r="F23" s="11">
        <v>17.277999999999999</v>
      </c>
      <c r="G23" s="52" t="s">
        <v>34</v>
      </c>
      <c r="H23" s="8"/>
      <c r="I23" s="49"/>
      <c r="J23" s="49">
        <v>18845.169999999998</v>
      </c>
      <c r="K23" s="49"/>
      <c r="L23" s="49"/>
      <c r="M23" s="49"/>
      <c r="N23" s="49"/>
      <c r="O23" s="49"/>
      <c r="P23" s="49"/>
      <c r="Q23" s="39">
        <f t="shared" si="1"/>
        <v>18845.169999999998</v>
      </c>
    </row>
    <row r="24" spans="1:17" s="16" customFormat="1" ht="15.75" hidden="1" customHeight="1" x14ac:dyDescent="0.25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49"/>
      <c r="P24" s="49"/>
      <c r="Q24" s="39">
        <f t="shared" si="1"/>
        <v>0</v>
      </c>
    </row>
    <row r="25" spans="1:17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49"/>
      <c r="P25" s="49"/>
      <c r="Q25" s="39">
        <f t="shared" si="1"/>
        <v>0</v>
      </c>
    </row>
    <row r="26" spans="1:17" s="16" customFormat="1" ht="15.75" hidden="1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50"/>
      <c r="P26" s="50"/>
      <c r="Q26" s="39">
        <f t="shared" si="1"/>
        <v>0</v>
      </c>
    </row>
    <row r="27" spans="1:17" s="16" customFormat="1" ht="15.75" hidden="1" customHeight="1" x14ac:dyDescent="0.25">
      <c r="A27" s="11" t="s">
        <v>98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50"/>
      <c r="P27" s="50"/>
      <c r="Q27" s="39">
        <f t="shared" si="1"/>
        <v>0</v>
      </c>
    </row>
    <row r="28" spans="1:17" s="16" customFormat="1" ht="15.6" hidden="1" customHeight="1" x14ac:dyDescent="0.25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50"/>
      <c r="P28" s="50"/>
      <c r="Q28" s="39">
        <f t="shared" si="1"/>
        <v>0</v>
      </c>
    </row>
    <row r="29" spans="1:17" s="16" customFormat="1" ht="15" hidden="1" x14ac:dyDescent="0.25">
      <c r="A29" s="23" t="s">
        <v>12</v>
      </c>
      <c r="B29" s="30" t="s">
        <v>56</v>
      </c>
      <c r="C29" s="24" t="s">
        <v>103</v>
      </c>
      <c r="D29" s="33" t="s">
        <v>29</v>
      </c>
      <c r="E29" s="67" t="s">
        <v>30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46"/>
      <c r="P29" s="46"/>
      <c r="Q29" s="39">
        <f>SUM(M29)</f>
        <v>95000</v>
      </c>
    </row>
    <row r="30" spans="1:17" s="16" customFormat="1" ht="15.75" hidden="1" customHeight="1" x14ac:dyDescent="0.25">
      <c r="A30" s="23" t="s">
        <v>17</v>
      </c>
      <c r="B30" s="30" t="s">
        <v>56</v>
      </c>
      <c r="C30" s="11" t="s">
        <v>99</v>
      </c>
      <c r="D30" s="33" t="s">
        <v>31</v>
      </c>
      <c r="E30" s="33" t="s">
        <v>32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50"/>
      <c r="P30" s="50"/>
      <c r="Q30" s="39">
        <f>L30</f>
        <v>860169.7</v>
      </c>
    </row>
    <row r="31" spans="1:17" s="16" customFormat="1" ht="15.6" hidden="1" customHeight="1" x14ac:dyDescent="0.25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50"/>
      <c r="P31" s="50"/>
      <c r="Q31" s="39">
        <f t="shared" si="1"/>
        <v>0</v>
      </c>
    </row>
    <row r="32" spans="1:17" s="16" customFormat="1" ht="15.75" hidden="1" customHeight="1" x14ac:dyDescent="0.25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50"/>
      <c r="P32" s="50"/>
      <c r="Q32" s="39">
        <f t="shared" si="1"/>
        <v>0</v>
      </c>
    </row>
    <row r="33" spans="1:18" s="16" customFormat="1" ht="15.75" hidden="1" customHeight="1" x14ac:dyDescent="0.25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50"/>
      <c r="P33" s="50"/>
      <c r="Q33" s="39">
        <f t="shared" si="1"/>
        <v>0</v>
      </c>
    </row>
    <row r="34" spans="1:18" s="16" customFormat="1" ht="15.75" hidden="1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50"/>
      <c r="P34" s="50"/>
      <c r="Q34" s="39">
        <f t="shared" si="1"/>
        <v>0</v>
      </c>
    </row>
    <row r="35" spans="1:18" s="16" customFormat="1" ht="15.75" hidden="1" customHeight="1" x14ac:dyDescent="0.25">
      <c r="A35" s="11" t="s">
        <v>96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50"/>
      <c r="P35" s="50"/>
      <c r="Q35" s="39">
        <f t="shared" si="1"/>
        <v>0</v>
      </c>
    </row>
    <row r="36" spans="1:18" s="16" customFormat="1" ht="15.75" hidden="1" customHeight="1" x14ac:dyDescent="0.3">
      <c r="A36" s="18" t="s">
        <v>89</v>
      </c>
      <c r="B36" s="12" t="s">
        <v>90</v>
      </c>
      <c r="C36" s="11" t="s">
        <v>38</v>
      </c>
      <c r="D36" s="24" t="s">
        <v>39</v>
      </c>
      <c r="E36" s="24" t="s">
        <v>40</v>
      </c>
      <c r="F36" s="11">
        <v>17.245000000000001</v>
      </c>
      <c r="G36" s="44" t="s">
        <v>35</v>
      </c>
      <c r="H36" s="13"/>
      <c r="I36" s="50"/>
      <c r="J36" s="50"/>
      <c r="K36" s="50">
        <v>1861.08</v>
      </c>
      <c r="L36" s="50"/>
      <c r="M36" s="50"/>
      <c r="N36" s="50"/>
      <c r="O36" s="50"/>
      <c r="P36" s="50"/>
      <c r="Q36" s="39">
        <f t="shared" si="1"/>
        <v>0</v>
      </c>
    </row>
    <row r="37" spans="1:18" s="16" customFormat="1" ht="15" hidden="1" x14ac:dyDescent="0.25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50"/>
      <c r="P37" s="50"/>
      <c r="Q37" s="39">
        <f t="shared" si="1"/>
        <v>0</v>
      </c>
    </row>
    <row r="38" spans="1:18" s="16" customFormat="1" ht="15" hidden="1" x14ac:dyDescent="0.25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50"/>
      <c r="P38" s="50"/>
      <c r="Q38" s="39">
        <f t="shared" si="1"/>
        <v>0</v>
      </c>
    </row>
    <row r="39" spans="1:18" s="16" customFormat="1" ht="15" hidden="1" x14ac:dyDescent="0.25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50"/>
      <c r="P39" s="50"/>
      <c r="Q39" s="39">
        <f t="shared" si="1"/>
        <v>0</v>
      </c>
    </row>
    <row r="40" spans="1:18" s="16" customFormat="1" ht="15" hidden="1" x14ac:dyDescent="0.25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50"/>
      <c r="P40" s="50"/>
      <c r="Q40" s="39">
        <f t="shared" si="1"/>
        <v>0</v>
      </c>
    </row>
    <row r="41" spans="1:18" s="16" customFormat="1" ht="15" hidden="1" x14ac:dyDescent="0.25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50"/>
      <c r="P41" s="50"/>
      <c r="Q41" s="39">
        <f t="shared" si="1"/>
        <v>0</v>
      </c>
      <c r="R41" s="60"/>
    </row>
    <row r="42" spans="1:18" s="16" customFormat="1" ht="15" hidden="1" x14ac:dyDescent="0.25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50"/>
      <c r="P42" s="50"/>
      <c r="Q42" s="39">
        <f t="shared" si="1"/>
        <v>0</v>
      </c>
    </row>
    <row r="43" spans="1:18" s="16" customFormat="1" ht="15" hidden="1" x14ac:dyDescent="0.25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50"/>
      <c r="P43" s="50"/>
      <c r="Q43" s="39">
        <f t="shared" si="1"/>
        <v>0</v>
      </c>
    </row>
    <row r="44" spans="1:18" s="16" customFormat="1" ht="15" hidden="1" x14ac:dyDescent="0.25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50"/>
      <c r="P44" s="50"/>
      <c r="Q44" s="39">
        <f t="shared" si="1"/>
        <v>0</v>
      </c>
    </row>
    <row r="45" spans="1:18" s="16" customFormat="1" ht="15" hidden="1" x14ac:dyDescent="0.25">
      <c r="A45" s="11" t="s">
        <v>73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50"/>
      <c r="P45" s="50"/>
      <c r="Q45" s="39">
        <f t="shared" si="1"/>
        <v>0</v>
      </c>
    </row>
    <row r="46" spans="1:18" s="16" customFormat="1" ht="15" hidden="1" x14ac:dyDescent="0.25">
      <c r="A46" s="31" t="s">
        <v>74</v>
      </c>
      <c r="B46" s="20" t="s">
        <v>65</v>
      </c>
      <c r="C46" s="11" t="s">
        <v>75</v>
      </c>
      <c r="D46" s="11" t="s">
        <v>23</v>
      </c>
      <c r="E46" s="11" t="s">
        <v>24</v>
      </c>
      <c r="F46" s="11">
        <v>17.225000000000001</v>
      </c>
      <c r="G46" s="52" t="s">
        <v>44</v>
      </c>
      <c r="H46" s="13"/>
      <c r="I46" s="50"/>
      <c r="J46" s="50">
        <v>350151.85</v>
      </c>
      <c r="K46" s="50"/>
      <c r="L46" s="50"/>
      <c r="M46" s="50"/>
      <c r="N46" s="50"/>
      <c r="O46" s="50"/>
      <c r="P46" s="50"/>
      <c r="Q46" s="39">
        <f t="shared" si="1"/>
        <v>350151.85</v>
      </c>
    </row>
    <row r="47" spans="1:18" s="16" customFormat="1" ht="15.75" hidden="1" x14ac:dyDescent="0.25">
      <c r="A47" s="22" t="s">
        <v>92</v>
      </c>
      <c r="B47" s="66" t="s">
        <v>93</v>
      </c>
      <c r="C47" s="11" t="s">
        <v>94</v>
      </c>
      <c r="D47" s="11" t="s">
        <v>23</v>
      </c>
      <c r="E47" s="11" t="s">
        <v>24</v>
      </c>
      <c r="F47" s="11">
        <v>17.225000000000001</v>
      </c>
      <c r="G47" s="65" t="s">
        <v>44</v>
      </c>
      <c r="H47" s="13"/>
      <c r="I47" s="50"/>
      <c r="J47" s="50"/>
      <c r="K47" s="50">
        <v>159269.54</v>
      </c>
      <c r="L47" s="50"/>
      <c r="M47" s="50"/>
      <c r="N47" s="50"/>
      <c r="O47" s="50"/>
      <c r="P47" s="50"/>
      <c r="Q47" s="39">
        <f>K47</f>
        <v>159269.54</v>
      </c>
    </row>
    <row r="48" spans="1:18" s="16" customFormat="1" ht="15" hidden="1" x14ac:dyDescent="0.25">
      <c r="A48" s="15"/>
      <c r="B48" s="12"/>
      <c r="C48" s="11"/>
      <c r="D48" s="11"/>
      <c r="E48" s="11"/>
      <c r="F48" s="11"/>
      <c r="G48" s="11"/>
      <c r="H48" s="14"/>
      <c r="I48" s="46"/>
      <c r="J48" s="46"/>
      <c r="K48" s="46"/>
      <c r="L48" s="46"/>
      <c r="M48" s="46"/>
      <c r="N48" s="46"/>
      <c r="O48" s="46"/>
      <c r="P48" s="46"/>
      <c r="Q48" s="39">
        <f t="shared" si="1"/>
        <v>0</v>
      </c>
    </row>
    <row r="49" spans="1:18" s="16" customFormat="1" ht="15" hidden="1" x14ac:dyDescent="0.25">
      <c r="A49" s="15"/>
      <c r="B49" s="12"/>
      <c r="C49" s="11"/>
      <c r="D49" s="11"/>
      <c r="E49" s="11"/>
      <c r="F49" s="11"/>
      <c r="G49" s="11"/>
      <c r="H49" s="14"/>
      <c r="I49" s="46"/>
      <c r="J49" s="46"/>
      <c r="K49" s="46"/>
      <c r="L49" s="46"/>
      <c r="M49" s="46"/>
      <c r="N49" s="46"/>
      <c r="O49" s="46"/>
      <c r="P49" s="46"/>
      <c r="Q49" s="39">
        <f t="shared" si="1"/>
        <v>0</v>
      </c>
    </row>
    <row r="50" spans="1:18" s="16" customFormat="1" ht="15" hidden="1" x14ac:dyDescent="0.25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46"/>
      <c r="P50" s="46"/>
      <c r="Q50" s="39">
        <f t="shared" si="1"/>
        <v>0</v>
      </c>
    </row>
    <row r="51" spans="1:18" s="16" customFormat="1" ht="15" hidden="1" x14ac:dyDescent="0.25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50"/>
      <c r="P51" s="50"/>
      <c r="Q51" s="39">
        <f t="shared" si="1"/>
        <v>0</v>
      </c>
    </row>
    <row r="52" spans="1:18" s="16" customFormat="1" ht="15" hidden="1" x14ac:dyDescent="0.25">
      <c r="A52" s="11"/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50"/>
      <c r="P52" s="50"/>
      <c r="Q52" s="39">
        <f t="shared" si="1"/>
        <v>0</v>
      </c>
    </row>
    <row r="53" spans="1:18" s="16" customFormat="1" ht="15" hidden="1" x14ac:dyDescent="0.25">
      <c r="A53" s="22"/>
      <c r="B53" s="12"/>
      <c r="C53" s="11" t="s">
        <v>26</v>
      </c>
      <c r="D53" s="11" t="s">
        <v>27</v>
      </c>
      <c r="E53" s="19" t="s">
        <v>28</v>
      </c>
      <c r="F53" s="21">
        <v>17.800999999999998</v>
      </c>
      <c r="G53" s="24" t="s">
        <v>36</v>
      </c>
      <c r="H53" s="14"/>
      <c r="I53" s="46"/>
      <c r="J53" s="46"/>
      <c r="K53" s="46"/>
      <c r="L53" s="46"/>
      <c r="M53" s="46"/>
      <c r="N53" s="46"/>
      <c r="O53" s="46"/>
      <c r="P53" s="46"/>
      <c r="Q53" s="39">
        <f t="shared" si="1"/>
        <v>0</v>
      </c>
    </row>
    <row r="54" spans="1:18" s="16" customFormat="1" ht="15" hidden="1" x14ac:dyDescent="0.25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46"/>
      <c r="P54" s="46"/>
      <c r="Q54" s="39">
        <f t="shared" si="1"/>
        <v>0</v>
      </c>
    </row>
    <row r="55" spans="1:18" s="16" customFormat="1" ht="15" hidden="1" x14ac:dyDescent="0.25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46"/>
      <c r="P55" s="46"/>
      <c r="Q55" s="39">
        <f t="shared" si="1"/>
        <v>0</v>
      </c>
      <c r="R55" s="53"/>
    </row>
    <row r="56" spans="1:18" s="16" customFormat="1" ht="15" hidden="1" x14ac:dyDescent="0.25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46"/>
      <c r="P56" s="46"/>
      <c r="Q56" s="39">
        <f t="shared" si="1"/>
        <v>0</v>
      </c>
    </row>
    <row r="57" spans="1:18" s="16" customFormat="1" ht="15" hidden="1" x14ac:dyDescent="0.25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46"/>
      <c r="P57" s="46"/>
      <c r="Q57" s="39">
        <f t="shared" si="1"/>
        <v>0</v>
      </c>
    </row>
    <row r="58" spans="1:18" s="16" customFormat="1" ht="15" hidden="1" x14ac:dyDescent="0.25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46"/>
      <c r="P58" s="46"/>
      <c r="Q58" s="39">
        <f t="shared" si="1"/>
        <v>0</v>
      </c>
    </row>
    <row r="59" spans="1:18" s="16" customFormat="1" ht="15" hidden="1" x14ac:dyDescent="0.25">
      <c r="A59" s="11" t="s">
        <v>50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46"/>
      <c r="P59" s="46"/>
      <c r="Q59" s="39"/>
    </row>
    <row r="60" spans="1:18" s="16" customFormat="1" ht="15" hidden="1" x14ac:dyDescent="0.25">
      <c r="A60" s="22" t="s">
        <v>22</v>
      </c>
      <c r="B60" s="12" t="s">
        <v>56</v>
      </c>
      <c r="C60" s="11" t="s">
        <v>58</v>
      </c>
      <c r="D60" s="11" t="s">
        <v>59</v>
      </c>
      <c r="E60" s="11" t="s">
        <v>60</v>
      </c>
      <c r="F60" s="12">
        <v>17.207000000000001</v>
      </c>
      <c r="G60" s="24" t="s">
        <v>37</v>
      </c>
      <c r="H60" s="14"/>
      <c r="I60" s="46">
        <f>1076177-1</f>
        <v>1076176</v>
      </c>
      <c r="J60" s="46"/>
      <c r="K60" s="46"/>
      <c r="L60" s="46"/>
      <c r="M60" s="46"/>
      <c r="N60" s="46"/>
      <c r="O60" s="46"/>
      <c r="P60" s="46"/>
      <c r="Q60" s="39">
        <f>I60</f>
        <v>1076176</v>
      </c>
    </row>
    <row r="61" spans="1:18" s="16" customFormat="1" ht="15" hidden="1" x14ac:dyDescent="0.25">
      <c r="A61" s="22" t="s">
        <v>22</v>
      </c>
      <c r="B61" s="12" t="s">
        <v>57</v>
      </c>
      <c r="C61" s="11" t="s">
        <v>58</v>
      </c>
      <c r="D61" s="11" t="s">
        <v>59</v>
      </c>
      <c r="E61" s="11" t="s">
        <v>60</v>
      </c>
      <c r="F61" s="12">
        <v>17.207000000000001</v>
      </c>
      <c r="G61" s="24" t="s">
        <v>37</v>
      </c>
      <c r="H61" s="14"/>
      <c r="I61" s="46">
        <v>1</v>
      </c>
      <c r="J61" s="46"/>
      <c r="K61" s="46"/>
      <c r="L61" s="46"/>
      <c r="M61" s="46"/>
      <c r="N61" s="46"/>
      <c r="O61" s="46"/>
      <c r="P61" s="46"/>
      <c r="Q61" s="39">
        <f t="shared" ref="Q61:Q64" si="2">I61</f>
        <v>1</v>
      </c>
    </row>
    <row r="62" spans="1:18" s="16" customFormat="1" ht="15" hidden="1" x14ac:dyDescent="0.25">
      <c r="A62" s="15" t="s">
        <v>18</v>
      </c>
      <c r="B62" s="12" t="s">
        <v>56</v>
      </c>
      <c r="C62" s="11" t="s">
        <v>58</v>
      </c>
      <c r="D62" s="11" t="s">
        <v>59</v>
      </c>
      <c r="E62" s="11" t="s">
        <v>61</v>
      </c>
      <c r="F62" s="12">
        <v>17.207000000000001</v>
      </c>
      <c r="G62" s="24" t="s">
        <v>37</v>
      </c>
      <c r="H62" s="14"/>
      <c r="I62" s="46">
        <f>94089-1</f>
        <v>94088</v>
      </c>
      <c r="J62" s="46"/>
      <c r="K62" s="46"/>
      <c r="L62" s="46"/>
      <c r="M62" s="46"/>
      <c r="N62" s="46"/>
      <c r="O62" s="46"/>
      <c r="P62" s="46"/>
      <c r="Q62" s="39">
        <f t="shared" si="2"/>
        <v>94088</v>
      </c>
    </row>
    <row r="63" spans="1:18" s="16" customFormat="1" ht="15" hidden="1" x14ac:dyDescent="0.25">
      <c r="A63" s="15" t="s">
        <v>18</v>
      </c>
      <c r="B63" s="12" t="s">
        <v>57</v>
      </c>
      <c r="C63" s="11" t="s">
        <v>58</v>
      </c>
      <c r="D63" s="11" t="s">
        <v>59</v>
      </c>
      <c r="E63" s="11" t="s">
        <v>61</v>
      </c>
      <c r="F63" s="12">
        <v>17.207000000000001</v>
      </c>
      <c r="G63" s="24" t="s">
        <v>37</v>
      </c>
      <c r="H63" s="14"/>
      <c r="I63" s="46">
        <v>1</v>
      </c>
      <c r="J63" s="46"/>
      <c r="K63" s="46"/>
      <c r="L63" s="46"/>
      <c r="M63" s="46"/>
      <c r="N63" s="46"/>
      <c r="O63" s="46"/>
      <c r="P63" s="46"/>
      <c r="Q63" s="39">
        <f t="shared" si="2"/>
        <v>1</v>
      </c>
    </row>
    <row r="64" spans="1:18" s="16" customFormat="1" ht="15" hidden="1" x14ac:dyDescent="0.25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46"/>
      <c r="P64" s="46"/>
      <c r="Q64" s="39">
        <f t="shared" si="2"/>
        <v>0</v>
      </c>
    </row>
    <row r="65" spans="1:17" s="16" customFormat="1" ht="15" hidden="1" x14ac:dyDescent="0.25">
      <c r="A65" s="64" t="s">
        <v>76</v>
      </c>
      <c r="B65" s="12" t="s">
        <v>77</v>
      </c>
      <c r="C65" s="11" t="s">
        <v>78</v>
      </c>
      <c r="D65" s="11" t="s">
        <v>59</v>
      </c>
      <c r="E65" s="11" t="s">
        <v>60</v>
      </c>
      <c r="F65" s="12">
        <v>17.207000000000001</v>
      </c>
      <c r="G65" s="52" t="s">
        <v>79</v>
      </c>
      <c r="H65" s="14"/>
      <c r="I65" s="46"/>
      <c r="J65" s="46">
        <v>8049.48</v>
      </c>
      <c r="K65" s="46"/>
      <c r="L65" s="46"/>
      <c r="M65" s="46"/>
      <c r="N65" s="46"/>
      <c r="O65" s="46"/>
      <c r="P65" s="46"/>
      <c r="Q65" s="39">
        <f>J65</f>
        <v>8049.48</v>
      </c>
    </row>
    <row r="66" spans="1:17" s="16" customFormat="1" ht="16.5" hidden="1" x14ac:dyDescent="0.3">
      <c r="A66" s="22" t="s">
        <v>22</v>
      </c>
      <c r="B66" s="12" t="s">
        <v>56</v>
      </c>
      <c r="C66" s="11" t="s">
        <v>82</v>
      </c>
      <c r="D66" s="11" t="s">
        <v>59</v>
      </c>
      <c r="E66" s="11" t="s">
        <v>60</v>
      </c>
      <c r="F66" s="12">
        <v>17.207000000000001</v>
      </c>
      <c r="G66" s="44" t="s">
        <v>37</v>
      </c>
      <c r="H66" s="14"/>
      <c r="I66" s="46"/>
      <c r="J66" s="46">
        <v>357136.26</v>
      </c>
      <c r="K66" s="46"/>
      <c r="L66" s="46"/>
      <c r="M66" s="46"/>
      <c r="N66" s="46"/>
      <c r="O66" s="46"/>
      <c r="P66" s="46"/>
      <c r="Q66" s="39">
        <f t="shared" ref="Q66:Q68" si="3">J66</f>
        <v>357136.26</v>
      </c>
    </row>
    <row r="67" spans="1:17" s="16" customFormat="1" ht="16.5" hidden="1" x14ac:dyDescent="0.3">
      <c r="A67" s="15" t="s">
        <v>18</v>
      </c>
      <c r="B67" s="12" t="s">
        <v>56</v>
      </c>
      <c r="C67" s="11" t="s">
        <v>82</v>
      </c>
      <c r="D67" s="11" t="s">
        <v>59</v>
      </c>
      <c r="E67" s="11" t="s">
        <v>61</v>
      </c>
      <c r="F67" s="12" t="s">
        <v>83</v>
      </c>
      <c r="G67" s="44" t="s">
        <v>37</v>
      </c>
      <c r="H67" s="14"/>
      <c r="I67" s="46"/>
      <c r="J67" s="46">
        <v>15350.55</v>
      </c>
      <c r="K67" s="46"/>
      <c r="L67" s="46"/>
      <c r="M67" s="46"/>
      <c r="N67" s="46"/>
      <c r="O67" s="46"/>
      <c r="P67" s="46"/>
      <c r="Q67" s="39">
        <f t="shared" si="3"/>
        <v>15350.55</v>
      </c>
    </row>
    <row r="68" spans="1:17" s="74" customFormat="1" ht="15" hidden="1" x14ac:dyDescent="0.25">
      <c r="A68" s="68" t="s">
        <v>80</v>
      </c>
      <c r="B68" s="69" t="s">
        <v>81</v>
      </c>
      <c r="C68" s="70" t="s">
        <v>84</v>
      </c>
      <c r="D68" s="70" t="s">
        <v>85</v>
      </c>
      <c r="E68" s="70" t="s">
        <v>86</v>
      </c>
      <c r="F68" s="69"/>
      <c r="G68" s="70"/>
      <c r="H68" s="71"/>
      <c r="I68" s="72"/>
      <c r="J68" s="72">
        <v>41828.6</v>
      </c>
      <c r="K68" s="72"/>
      <c r="L68" s="72"/>
      <c r="M68" s="72"/>
      <c r="N68" s="72"/>
      <c r="O68" s="72"/>
      <c r="P68" s="72"/>
      <c r="Q68" s="73">
        <f t="shared" si="3"/>
        <v>41828.6</v>
      </c>
    </row>
    <row r="69" spans="1:17" s="16" customFormat="1" ht="15" hidden="1" x14ac:dyDescent="0.25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42"/>
      <c r="P69" s="42"/>
      <c r="Q69" s="39"/>
    </row>
    <row r="70" spans="1:17" s="16" customFormat="1" ht="15" hidden="1" x14ac:dyDescent="0.25">
      <c r="A70" s="45" t="s">
        <v>43</v>
      </c>
      <c r="B70" s="12" t="s">
        <v>46</v>
      </c>
      <c r="C70" s="51" t="s">
        <v>47</v>
      </c>
      <c r="D70" s="11" t="s">
        <v>19</v>
      </c>
      <c r="E70" s="11" t="s">
        <v>20</v>
      </c>
      <c r="F70" s="11">
        <v>10.561</v>
      </c>
      <c r="G70" s="12" t="s">
        <v>54</v>
      </c>
      <c r="H70" s="46">
        <v>12192.399999999998</v>
      </c>
      <c r="I70" s="46"/>
      <c r="J70" s="46"/>
      <c r="K70" s="46"/>
      <c r="L70" s="46"/>
      <c r="M70" s="46"/>
      <c r="N70" s="46"/>
      <c r="O70" s="46"/>
      <c r="P70" s="46"/>
      <c r="Q70" s="39">
        <f>SUM(H70:I70)</f>
        <v>12192.399999999998</v>
      </c>
    </row>
    <row r="71" spans="1:17" s="16" customFormat="1" ht="15" hidden="1" x14ac:dyDescent="0.25">
      <c r="A71" s="45" t="s">
        <v>43</v>
      </c>
      <c r="B71" s="12" t="s">
        <v>46</v>
      </c>
      <c r="C71" s="51" t="s">
        <v>47</v>
      </c>
      <c r="D71" s="11" t="s">
        <v>19</v>
      </c>
      <c r="E71" s="11" t="s">
        <v>20</v>
      </c>
      <c r="F71" s="11">
        <v>10.561</v>
      </c>
      <c r="G71" s="12" t="s">
        <v>54</v>
      </c>
      <c r="H71" s="46"/>
      <c r="I71" s="46"/>
      <c r="J71" s="46"/>
      <c r="K71" s="46"/>
      <c r="L71" s="46"/>
      <c r="M71" s="46"/>
      <c r="N71" s="46">
        <v>13652.32</v>
      </c>
      <c r="O71" s="46"/>
      <c r="P71" s="46"/>
      <c r="Q71" s="39">
        <f>SUM(N71)</f>
        <v>13652.32</v>
      </c>
    </row>
    <row r="72" spans="1:17" s="16" customFormat="1" ht="15" hidden="1" x14ac:dyDescent="0.25">
      <c r="A72" s="45" t="s">
        <v>43</v>
      </c>
      <c r="B72" s="12" t="s">
        <v>46</v>
      </c>
      <c r="C72" s="51" t="s">
        <v>47</v>
      </c>
      <c r="D72" s="11" t="s">
        <v>19</v>
      </c>
      <c r="E72" s="11" t="s">
        <v>20</v>
      </c>
      <c r="F72" s="11">
        <v>10.561</v>
      </c>
      <c r="G72" s="12" t="s">
        <v>54</v>
      </c>
      <c r="H72" s="46"/>
      <c r="I72" s="46"/>
      <c r="J72" s="46"/>
      <c r="K72" s="46"/>
      <c r="L72" s="46"/>
      <c r="M72" s="46"/>
      <c r="N72" s="46">
        <v>22924.78</v>
      </c>
      <c r="O72" s="46"/>
      <c r="P72" s="46"/>
      <c r="Q72" s="39">
        <f>SUM(N72)</f>
        <v>22924.78</v>
      </c>
    </row>
    <row r="73" spans="1:17" s="16" customFormat="1" ht="16.5" hidden="1" x14ac:dyDescent="0.25">
      <c r="A73" s="75" t="s">
        <v>108</v>
      </c>
      <c r="B73" s="12" t="s">
        <v>109</v>
      </c>
      <c r="C73" s="11" t="s">
        <v>110</v>
      </c>
      <c r="D73" s="11" t="s">
        <v>85</v>
      </c>
      <c r="E73" s="11" t="s">
        <v>111</v>
      </c>
      <c r="F73" s="11"/>
      <c r="G73" s="12"/>
      <c r="H73" s="46"/>
      <c r="I73" s="46"/>
      <c r="J73" s="46"/>
      <c r="K73" s="46"/>
      <c r="L73" s="46"/>
      <c r="M73" s="46"/>
      <c r="N73" s="46"/>
      <c r="O73" s="46">
        <f>136722.35011928-1</f>
        <v>136721.35011927999</v>
      </c>
      <c r="P73" s="46"/>
      <c r="Q73" s="39">
        <f>O73</f>
        <v>136721.35011927999</v>
      </c>
    </row>
    <row r="74" spans="1:17" s="16" customFormat="1" ht="16.5" hidden="1" x14ac:dyDescent="0.25">
      <c r="A74" s="75" t="s">
        <v>108</v>
      </c>
      <c r="B74" s="12" t="s">
        <v>112</v>
      </c>
      <c r="C74" s="11" t="s">
        <v>110</v>
      </c>
      <c r="D74" s="11" t="s">
        <v>85</v>
      </c>
      <c r="E74" s="11" t="s">
        <v>111</v>
      </c>
      <c r="F74" s="11"/>
      <c r="G74" s="12"/>
      <c r="H74" s="46"/>
      <c r="I74" s="46"/>
      <c r="J74" s="46"/>
      <c r="K74" s="46"/>
      <c r="L74" s="46"/>
      <c r="M74" s="46"/>
      <c r="N74" s="46"/>
      <c r="O74" s="46">
        <v>1</v>
      </c>
      <c r="P74" s="46"/>
      <c r="Q74" s="39">
        <f>O74</f>
        <v>1</v>
      </c>
    </row>
    <row r="75" spans="1:17" s="16" customFormat="1" ht="15" hidden="1" x14ac:dyDescent="0.25">
      <c r="A75" s="45"/>
      <c r="B75" s="12"/>
      <c r="C75" s="51"/>
      <c r="D75" s="11"/>
      <c r="E75" s="11"/>
      <c r="F75" s="11"/>
      <c r="G75" s="12"/>
      <c r="H75" s="46"/>
      <c r="I75" s="46"/>
      <c r="J75" s="46"/>
      <c r="K75" s="46"/>
      <c r="L75" s="46"/>
      <c r="M75" s="46"/>
      <c r="N75" s="46"/>
      <c r="O75" s="46"/>
      <c r="P75" s="46"/>
      <c r="Q75" s="39"/>
    </row>
    <row r="76" spans="1:17" s="16" customFormat="1" ht="15" x14ac:dyDescent="0.25">
      <c r="A76" s="45"/>
      <c r="B76" s="30"/>
      <c r="C76" s="11"/>
      <c r="D76" s="11"/>
      <c r="E76" s="11"/>
      <c r="F76" s="11"/>
      <c r="G76" s="12"/>
      <c r="H76" s="14"/>
      <c r="I76" s="46"/>
      <c r="J76" s="46"/>
      <c r="K76" s="46"/>
      <c r="L76" s="46"/>
      <c r="M76" s="46"/>
      <c r="N76" s="46"/>
      <c r="O76" s="46"/>
      <c r="P76" s="46"/>
      <c r="Q76" s="39"/>
    </row>
    <row r="77" spans="1:17" s="16" customFormat="1" ht="15" x14ac:dyDescent="0.25">
      <c r="A77" s="15" t="s">
        <v>0</v>
      </c>
      <c r="B77" s="15"/>
      <c r="C77" s="54"/>
      <c r="D77" s="54"/>
      <c r="E77" s="54"/>
      <c r="F77" s="54"/>
      <c r="G77" s="54"/>
      <c r="H77" s="55">
        <f>SUM(H6:H70)</f>
        <v>12192.399999999998</v>
      </c>
      <c r="I77" s="55">
        <f>SUM(I60:I69)</f>
        <v>1170266</v>
      </c>
      <c r="J77" s="55">
        <f>SUM(J19:J69)</f>
        <v>2432749.5399999996</v>
      </c>
      <c r="K77" s="55">
        <f>SUM(K35:K55)</f>
        <v>161130.62</v>
      </c>
      <c r="L77" s="55">
        <f>SUM(L27:L32)</f>
        <v>860169.7</v>
      </c>
      <c r="M77" s="55">
        <f>SUM(M28:M31)</f>
        <v>95000</v>
      </c>
      <c r="N77" s="55">
        <f>SUM(N59:N72)</f>
        <v>36577.1</v>
      </c>
      <c r="O77" s="55">
        <f>SUM(O69:O75)</f>
        <v>136722.35011927999</v>
      </c>
      <c r="P77" s="55">
        <f>SUM(P7:P18)</f>
        <v>5598828</v>
      </c>
      <c r="Q77" s="39"/>
    </row>
    <row r="78" spans="1:17" s="16" customFormat="1" ht="15" x14ac:dyDescent="0.25">
      <c r="A78" s="29"/>
      <c r="B78" s="29"/>
      <c r="C78" s="56"/>
      <c r="D78" s="56"/>
      <c r="E78" s="56"/>
      <c r="F78" s="56"/>
      <c r="G78" s="56"/>
      <c r="H78" s="57"/>
      <c r="I78" s="58"/>
      <c r="J78" s="58"/>
      <c r="K78" s="58"/>
      <c r="L78" s="58"/>
      <c r="M78" s="58"/>
      <c r="N78" s="58"/>
      <c r="O78" s="58"/>
      <c r="P78" s="58"/>
      <c r="Q78" s="59"/>
    </row>
    <row r="79" spans="1:17" s="16" customFormat="1" ht="15" x14ac:dyDescent="0.25">
      <c r="A79" s="16" t="s">
        <v>9</v>
      </c>
      <c r="C79" s="25"/>
      <c r="D79" s="25"/>
      <c r="E79" s="25"/>
      <c r="F79" s="25"/>
      <c r="G79" s="25"/>
      <c r="H79" s="25"/>
      <c r="I79" s="61"/>
      <c r="J79" s="61"/>
      <c r="K79" s="61"/>
      <c r="L79" s="61"/>
      <c r="M79" s="61"/>
      <c r="N79" s="61"/>
      <c r="O79" s="61"/>
      <c r="P79" s="61"/>
      <c r="Q79" s="62"/>
    </row>
    <row r="80" spans="1:17" s="16" customFormat="1" ht="15" hidden="1" x14ac:dyDescent="0.25">
      <c r="A80" s="16" t="s">
        <v>49</v>
      </c>
      <c r="C80" s="25"/>
      <c r="D80" s="25"/>
      <c r="E80" s="25"/>
      <c r="F80" s="25"/>
      <c r="G80" s="25"/>
      <c r="H80" s="25"/>
      <c r="I80" s="61"/>
      <c r="J80" s="61"/>
      <c r="K80" s="61"/>
      <c r="L80" s="61"/>
      <c r="M80" s="61"/>
      <c r="N80" s="61"/>
      <c r="O80" s="61"/>
      <c r="P80" s="61"/>
      <c r="Q80" s="62"/>
    </row>
    <row r="81" spans="1:17" s="16" customFormat="1" ht="15" hidden="1" x14ac:dyDescent="0.25">
      <c r="A81" s="29" t="s">
        <v>45</v>
      </c>
      <c r="C81" s="25"/>
      <c r="D81" s="25"/>
      <c r="E81" s="25"/>
      <c r="F81" s="25"/>
      <c r="G81" s="25"/>
      <c r="H81" s="25"/>
      <c r="I81" s="61"/>
      <c r="J81" s="61"/>
      <c r="K81" s="61"/>
      <c r="L81" s="61"/>
      <c r="M81" s="61"/>
      <c r="N81" s="61"/>
      <c r="O81" s="61"/>
      <c r="P81" s="61"/>
      <c r="Q81" s="62"/>
    </row>
    <row r="82" spans="1:17" s="16" customFormat="1" ht="15" hidden="1" x14ac:dyDescent="0.25">
      <c r="A82" s="16" t="s">
        <v>63</v>
      </c>
      <c r="C82" s="25"/>
      <c r="D82" s="25"/>
      <c r="E82" s="25"/>
      <c r="F82" s="25"/>
      <c r="G82" s="25"/>
      <c r="H82" s="25"/>
      <c r="I82" s="61"/>
      <c r="J82" s="61"/>
      <c r="K82" s="61"/>
      <c r="L82" s="61"/>
      <c r="M82" s="61"/>
      <c r="N82" s="61"/>
      <c r="O82" s="61"/>
      <c r="P82" s="61"/>
      <c r="Q82" s="62"/>
    </row>
    <row r="83" spans="1:17" s="16" customFormat="1" ht="15" hidden="1" x14ac:dyDescent="0.25">
      <c r="A83" s="29" t="s">
        <v>62</v>
      </c>
      <c r="C83" s="25"/>
      <c r="D83" s="25"/>
      <c r="E83" s="25"/>
      <c r="F83" s="25"/>
      <c r="G83" s="25"/>
      <c r="H83" s="25"/>
      <c r="I83" s="61"/>
      <c r="J83" s="61"/>
      <c r="K83" s="61"/>
      <c r="L83" s="61"/>
      <c r="M83" s="61"/>
      <c r="N83" s="61"/>
      <c r="O83" s="61"/>
      <c r="P83" s="61"/>
      <c r="Q83" s="62"/>
    </row>
    <row r="84" spans="1:17" s="16" customFormat="1" ht="15" hidden="1" x14ac:dyDescent="0.25">
      <c r="A84" s="16" t="s">
        <v>87</v>
      </c>
      <c r="C84" s="25"/>
      <c r="D84" s="25"/>
      <c r="E84" s="25"/>
      <c r="F84" s="25"/>
      <c r="G84" s="25"/>
      <c r="H84" s="25"/>
      <c r="I84" s="61"/>
      <c r="J84" s="61"/>
      <c r="K84" s="61"/>
      <c r="L84" s="61"/>
      <c r="M84" s="61"/>
      <c r="N84" s="61"/>
      <c r="O84" s="61"/>
      <c r="P84" s="61"/>
      <c r="Q84" s="62"/>
    </row>
    <row r="85" spans="1:17" s="16" customFormat="1" ht="15" hidden="1" x14ac:dyDescent="0.25">
      <c r="A85" s="29" t="s">
        <v>88</v>
      </c>
      <c r="C85" s="25"/>
      <c r="D85" s="25"/>
      <c r="E85" s="25"/>
      <c r="F85" s="25"/>
      <c r="G85" s="25"/>
      <c r="H85" s="25"/>
      <c r="I85" s="61"/>
      <c r="J85" s="61"/>
      <c r="K85" s="61"/>
      <c r="L85" s="61"/>
      <c r="M85" s="61"/>
      <c r="N85" s="61"/>
      <c r="O85" s="61"/>
      <c r="P85" s="61"/>
      <c r="Q85" s="62"/>
    </row>
    <row r="86" spans="1:17" s="16" customFormat="1" ht="15" hidden="1" x14ac:dyDescent="0.25">
      <c r="A86" s="16" t="s">
        <v>95</v>
      </c>
      <c r="C86" s="25"/>
      <c r="D86" s="25"/>
      <c r="E86" s="25"/>
      <c r="F86" s="25"/>
      <c r="G86" s="25"/>
      <c r="H86" s="25"/>
      <c r="I86" s="61"/>
      <c r="J86" s="61"/>
      <c r="K86" s="61"/>
      <c r="L86" s="61"/>
      <c r="M86" s="61"/>
      <c r="N86" s="61"/>
      <c r="O86" s="61"/>
      <c r="P86" s="61"/>
      <c r="Q86" s="62"/>
    </row>
    <row r="87" spans="1:17" s="16" customFormat="1" ht="15" hidden="1" x14ac:dyDescent="0.25">
      <c r="A87" s="29" t="s">
        <v>88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1"/>
      <c r="P87" s="61"/>
      <c r="Q87" s="62"/>
    </row>
    <row r="88" spans="1:17" s="16" customFormat="1" ht="15" hidden="1" x14ac:dyDescent="0.25">
      <c r="A88" s="16" t="s">
        <v>101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1"/>
      <c r="P88" s="61"/>
      <c r="Q88" s="62"/>
    </row>
    <row r="89" spans="1:17" s="16" customFormat="1" ht="15" hidden="1" x14ac:dyDescent="0.25">
      <c r="A89" s="29" t="s">
        <v>100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1"/>
      <c r="P89" s="61"/>
      <c r="Q89" s="62"/>
    </row>
    <row r="90" spans="1:17" s="16" customFormat="1" ht="15" hidden="1" x14ac:dyDescent="0.25">
      <c r="A90" s="16" t="s">
        <v>104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1"/>
      <c r="P90" s="61"/>
      <c r="Q90" s="62"/>
    </row>
    <row r="91" spans="1:17" s="16" customFormat="1" ht="15" hidden="1" x14ac:dyDescent="0.25">
      <c r="A91" s="29" t="s">
        <v>105</v>
      </c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1"/>
      <c r="P91" s="61"/>
      <c r="Q91" s="62"/>
    </row>
    <row r="92" spans="1:17" s="16" customFormat="1" ht="15" hidden="1" x14ac:dyDescent="0.25">
      <c r="A92" s="16" t="s">
        <v>107</v>
      </c>
      <c r="C92" s="25"/>
      <c r="D92" s="25"/>
      <c r="E92" s="25"/>
      <c r="F92" s="25"/>
      <c r="G92" s="25"/>
      <c r="H92" s="25"/>
      <c r="I92" s="61"/>
      <c r="J92" s="61"/>
      <c r="K92" s="61"/>
      <c r="L92" s="61"/>
      <c r="M92" s="61"/>
      <c r="N92" s="61"/>
      <c r="O92" s="61"/>
      <c r="P92" s="61"/>
      <c r="Q92" s="62"/>
    </row>
    <row r="93" spans="1:17" s="16" customFormat="1" ht="15" hidden="1" x14ac:dyDescent="0.25">
      <c r="A93" s="29" t="s">
        <v>45</v>
      </c>
      <c r="C93" s="25"/>
      <c r="D93" s="25"/>
      <c r="E93" s="25"/>
      <c r="F93" s="25"/>
      <c r="G93" s="25"/>
      <c r="H93" s="25"/>
      <c r="I93" s="61"/>
      <c r="J93" s="61"/>
      <c r="K93" s="61"/>
      <c r="L93" s="61"/>
      <c r="M93" s="61"/>
      <c r="N93" s="61"/>
      <c r="O93" s="61"/>
      <c r="P93" s="61"/>
      <c r="Q93" s="62"/>
    </row>
    <row r="94" spans="1:17" s="16" customFormat="1" ht="15" hidden="1" x14ac:dyDescent="0.25">
      <c r="A94" s="16" t="s">
        <v>114</v>
      </c>
      <c r="C94" s="25"/>
      <c r="D94" s="25"/>
      <c r="E94" s="25"/>
      <c r="F94" s="25"/>
      <c r="G94" s="25"/>
      <c r="H94" s="25"/>
      <c r="I94" s="61"/>
      <c r="J94" s="61"/>
      <c r="K94" s="61"/>
      <c r="L94" s="61"/>
      <c r="M94" s="61"/>
      <c r="N94" s="61"/>
      <c r="O94" s="61"/>
      <c r="P94" s="61"/>
      <c r="Q94" s="62"/>
    </row>
    <row r="95" spans="1:17" ht="15" hidden="1" x14ac:dyDescent="0.25">
      <c r="A95" s="29" t="s">
        <v>113</v>
      </c>
    </row>
    <row r="96" spans="1:17" s="77" customFormat="1" hidden="1" x14ac:dyDescent="0.25">
      <c r="A96" s="76" t="s">
        <v>115</v>
      </c>
      <c r="C96" s="78"/>
      <c r="D96" s="78"/>
      <c r="E96" s="78"/>
      <c r="F96" s="78"/>
      <c r="G96" s="78"/>
      <c r="H96" s="79"/>
      <c r="I96" s="79"/>
      <c r="J96" s="79"/>
      <c r="K96" s="79"/>
      <c r="L96" s="79"/>
      <c r="M96" s="79"/>
    </row>
    <row r="98" spans="1:1" ht="15" x14ac:dyDescent="0.25">
      <c r="A98" s="16" t="s">
        <v>118</v>
      </c>
    </row>
    <row r="99" spans="1:1" ht="15" x14ac:dyDescent="0.25">
      <c r="A99" s="29" t="s">
        <v>127</v>
      </c>
    </row>
    <row r="108" spans="1:1" ht="15" x14ac:dyDescent="0.25">
      <c r="A108" s="16" t="s">
        <v>41</v>
      </c>
    </row>
    <row r="109" spans="1:1" ht="15" x14ac:dyDescent="0.25">
      <c r="A109" s="16" t="s">
        <v>51</v>
      </c>
    </row>
    <row r="110" spans="1:1" ht="15" x14ac:dyDescent="0.25">
      <c r="A110" s="16" t="s">
        <v>42</v>
      </c>
    </row>
    <row r="111" spans="1:1" ht="15" x14ac:dyDescent="0.25">
      <c r="A111" s="16" t="s">
        <v>52</v>
      </c>
    </row>
  </sheetData>
  <mergeCells count="1">
    <mergeCell ref="B1:H1"/>
  </mergeCells>
  <phoneticPr fontId="0" type="noConversion"/>
  <hyperlinks>
    <hyperlink ref="A96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2024-11-26T15:33:03Z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