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oward\AppData\Local\Microsoft\Windows\INetCache\Content.Outlook\KOL4SDJ3\"/>
    </mc:Choice>
  </mc:AlternateContent>
  <xr:revisionPtr revIDLastSave="0" documentId="13_ncr:1_{D32A2569-C988-4C14-9928-C8995B04584B}" xr6:coauthVersionLast="47" xr6:coauthVersionMax="47" xr10:uidLastSave="{00000000-0000-0000-0000-000000000000}"/>
  <bookViews>
    <workbookView xWindow="300" yWindow="390" windowWidth="28500" windowHeight="15300" xr2:uid="{00000000-000D-0000-FFFF-FFFF00000000}"/>
  </bookViews>
  <sheets>
    <sheet name="CITY OF QUINCY" sheetId="2" r:id="rId1"/>
  </sheets>
  <definedNames>
    <definedName name="_xlnm.Print_Area" localSheetId="0">'CITY OF QUINCY'!$A$1:$H$61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S25" i="2" l="1"/>
  <c r="R59" i="2"/>
  <c r="Q16" i="2"/>
  <c r="S16" i="2" s="1"/>
  <c r="Q14" i="2"/>
  <c r="S14" i="2" s="1"/>
  <c r="S15" i="2"/>
  <c r="S17" i="2"/>
  <c r="S18" i="2"/>
  <c r="S19" i="2"/>
  <c r="S20" i="2"/>
  <c r="S21" i="2"/>
  <c r="S22" i="2"/>
  <c r="S23" i="2"/>
  <c r="S24" i="2"/>
  <c r="S27" i="2"/>
  <c r="S28" i="2"/>
  <c r="S29" i="2"/>
  <c r="S30" i="2"/>
  <c r="S31" i="2"/>
  <c r="S32" i="2"/>
  <c r="S33" i="2"/>
  <c r="S34" i="2"/>
  <c r="S35" i="2"/>
  <c r="S36" i="2"/>
  <c r="S37" i="2"/>
  <c r="S38" i="2"/>
  <c r="S39" i="2"/>
  <c r="S40" i="2"/>
  <c r="S41" i="2"/>
  <c r="S42" i="2"/>
  <c r="S43" i="2"/>
  <c r="S44" i="2"/>
  <c r="S45" i="2"/>
  <c r="S46" i="2"/>
  <c r="S47" i="2"/>
  <c r="S48" i="2"/>
  <c r="S49" i="2"/>
  <c r="S50" i="2"/>
  <c r="S51" i="2"/>
  <c r="S52" i="2"/>
  <c r="S53" i="2"/>
  <c r="S54" i="2"/>
  <c r="S55" i="2"/>
  <c r="S56" i="2"/>
  <c r="S57" i="2"/>
  <c r="P59" i="2"/>
  <c r="O59" i="2"/>
  <c r="N49" i="2"/>
  <c r="N51" i="2"/>
  <c r="N47" i="2"/>
  <c r="N59" i="2" s="1"/>
  <c r="Q59" i="2" l="1"/>
  <c r="M19" i="2"/>
  <c r="L59" i="2"/>
  <c r="S9" i="2"/>
  <c r="S8" i="2"/>
  <c r="K59" i="2"/>
  <c r="J45" i="2"/>
  <c r="J43" i="2"/>
  <c r="I36" i="2"/>
  <c r="M59" i="2" l="1"/>
  <c r="J59" i="2"/>
  <c r="I59" i="2" l="1"/>
  <c r="H59" i="2"/>
</calcChain>
</file>

<file path=xl/sharedStrings.xml><?xml version="1.0" encoding="utf-8"?>
<sst xmlns="http://schemas.openxmlformats.org/spreadsheetml/2006/main" count="206" uniqueCount="132">
  <si>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</si>
  <si>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</si>
  <si>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</si>
  <si>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</si>
  <si>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</si>
  <si>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</si>
  <si>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</si>
  <si>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</si>
  <si>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</si>
  <si>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</si>
  <si>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</si>
  <si>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</si>
  <si>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CITY OF QUINCY</t>
  </si>
  <si>
    <t>N/A</t>
  </si>
  <si>
    <t>4400-3067</t>
  </si>
  <si>
    <t>K103</t>
  </si>
  <si>
    <t>7003-1631</t>
  </si>
  <si>
    <t>7003-1630</t>
  </si>
  <si>
    <t>7002-6626</t>
  </si>
  <si>
    <t>K105</t>
  </si>
  <si>
    <t>K107</t>
  </si>
  <si>
    <t>7003-1778</t>
  </si>
  <si>
    <t>K284</t>
  </si>
  <si>
    <t>FAIN #</t>
  </si>
  <si>
    <t>ES38736-22-55-A-25</t>
  </si>
  <si>
    <t>DV35786-21-55-5-25</t>
  </si>
  <si>
    <t>AA-38535-22-55-A-25</t>
  </si>
  <si>
    <t>VENDOR CUSTOMER CODE</t>
  </si>
  <si>
    <t>UEI #</t>
  </si>
  <si>
    <t>JSX9EB5FQ9G5</t>
  </si>
  <si>
    <t>VC6000192132</t>
  </si>
  <si>
    <t>WPP SNAP EXPANSION</t>
  </si>
  <si>
    <t>TO ADD WPP SNAP EXPANSION FUNDS</t>
  </si>
  <si>
    <t>INITIAL AWARD FY25</t>
  </si>
  <si>
    <t>CT EOL 25CCQUINWP</t>
  </si>
  <si>
    <t>JULY 1, 2024-SEPT. 30, 2024</t>
  </si>
  <si>
    <t>F20243067</t>
  </si>
  <si>
    <t>INITIAL AWARD FY25 JUNE 5, 2024</t>
  </si>
  <si>
    <t>234MA441Q7503 </t>
  </si>
  <si>
    <t>BUDGET #1 FY25</t>
  </si>
  <si>
    <t>CT EOL 25CCQUINNEGRESEA</t>
  </si>
  <si>
    <r>
      <t xml:space="preserve">RESEA </t>
    </r>
    <r>
      <rPr>
        <b/>
        <sz val="11"/>
        <color rgb="FFFF0000"/>
        <rFont val="Book Antiqua"/>
        <family val="1"/>
      </rPr>
      <t>(SERVICE DATES JAN 1, 2024-SEPT 30, 2025</t>
    </r>
    <r>
      <rPr>
        <b/>
        <sz val="11"/>
        <color theme="1"/>
        <rFont val="Book Antiqua"/>
        <family val="1"/>
      </rPr>
      <t>)</t>
    </r>
  </si>
  <si>
    <t>JULY 1, 2024-JUNE 30, 2025</t>
  </si>
  <si>
    <t>FUIREA24</t>
  </si>
  <si>
    <t>7002-6624</t>
  </si>
  <si>
    <t>UIRE</t>
  </si>
  <si>
    <t>UI-35950-21-60-A-25</t>
  </si>
  <si>
    <t>JULY 1, 2025-SEPT 30, 2025</t>
  </si>
  <si>
    <t>BUDGET #1 FY25 JULY 23, 2024</t>
  </si>
  <si>
    <t>TO ADD RESEA FUNDS</t>
  </si>
  <si>
    <t>BUDGET #2 FY25</t>
  </si>
  <si>
    <t>CT EOL 25CCQUINWIA</t>
  </si>
  <si>
    <r>
      <t>YOUTH</t>
    </r>
    <r>
      <rPr>
        <b/>
        <sz val="11"/>
        <color indexed="10"/>
        <rFont val="Book Antiqua"/>
        <family val="1"/>
      </rPr>
      <t xml:space="preserve"> (SERVICE DATE: APRIL 1, 2024-JUNE 30, 2026)</t>
    </r>
  </si>
  <si>
    <t>JULY 1, 2024-JUNE 30,2025</t>
  </si>
  <si>
    <t>FWIAYTH25</t>
  </si>
  <si>
    <t>JULY 1, 2025-JUNE 30,2026</t>
  </si>
  <si>
    <t>ADULT</t>
  </si>
  <si>
    <t>FWIAADT25A</t>
  </si>
  <si>
    <t>BUDGET #2 FY25 AUGUST 2, 2024</t>
  </si>
  <si>
    <t>TO ADD WIOA FUNDS</t>
  </si>
  <si>
    <t>BUDGET #3 FY25</t>
  </si>
  <si>
    <t>BUDGET #3 FY25 SEPT 18, 2024</t>
  </si>
  <si>
    <t>TO ADD SOS FUNDS</t>
  </si>
  <si>
    <t>CT EOL 25CCQUINSOSWTF</t>
  </si>
  <si>
    <t>STATE ONE STOP</t>
  </si>
  <si>
    <t>STOSCC2025</t>
  </si>
  <si>
    <t>7003-0803</t>
  </si>
  <si>
    <t>BUDGET #4 FY25</t>
  </si>
  <si>
    <t>WORKFORCE TRAINING FUND</t>
  </si>
  <si>
    <t>WTRUSTF25</t>
  </si>
  <si>
    <t>7003-0135</t>
  </si>
  <si>
    <t>K264</t>
  </si>
  <si>
    <t>TO ADD WTF FUNDS</t>
  </si>
  <si>
    <t>BUDGET #4 FY25 SEPT 20, 2024</t>
  </si>
  <si>
    <t>BUDGET #5 FY25</t>
  </si>
  <si>
    <t>PART 1:  MCC CAPACITY-EA SHELTER SUPPLEMENTAL FUNDING</t>
  </si>
  <si>
    <t>OCTOBER 1,2024-JUNE 30, 2025</t>
  </si>
  <si>
    <t>WKFO107425</t>
  </si>
  <si>
    <t>7002-1074</t>
  </si>
  <si>
    <t>EDCS</t>
  </si>
  <si>
    <t>JULY 1, 2025-DECEMBER 31, 2025</t>
  </si>
  <si>
    <t>TO ADD SHELTER FUNDS</t>
  </si>
  <si>
    <t>Friendly Reminder:  You must submit a budget and budget narrative for these funds.  Please submit by COB, December 9th, 2024 to Lisa Caissie at Lisa.J.Caissie@mass.gov.  Thank you.</t>
  </si>
  <si>
    <t>BUDGET #5 FY25 NOVEMBER 20, 2024</t>
  </si>
  <si>
    <t>BUDGET #6 FY25</t>
  </si>
  <si>
    <t>TO ADD FY25 WIOA FUNDS</t>
  </si>
  <si>
    <t>BUDGET #6 FY25 NOVEMBER 21, 2024</t>
  </si>
  <si>
    <t>FWIAADT25B</t>
  </si>
  <si>
    <t>DISLOCATED WORKER</t>
  </si>
  <si>
    <t>FWIADWK25A</t>
  </si>
  <si>
    <t>FWIADWK25B</t>
  </si>
  <si>
    <t>BUDGET #7 FY25</t>
  </si>
  <si>
    <t>MCB</t>
  </si>
  <si>
    <t> FH126A24VR</t>
  </si>
  <si>
    <t>4110-3021</t>
  </si>
  <si>
    <t>K222</t>
  </si>
  <si>
    <t>DOE INFRASTRUCTURE</t>
  </si>
  <si>
    <t>FV002A2422</t>
  </si>
  <si>
    <t>7038-0107</t>
  </si>
  <si>
    <t>K123</t>
  </si>
  <si>
    <t>DOE WDB SUPPORT</t>
  </si>
  <si>
    <t>DOE2025</t>
  </si>
  <si>
    <t>7035-0002</t>
  </si>
  <si>
    <t>K228</t>
  </si>
  <si>
    <t>MASSABILITY</t>
  </si>
  <si>
    <t>F100VR0024</t>
  </si>
  <si>
    <t>4120-0020</t>
  </si>
  <si>
    <t>K133</t>
  </si>
  <si>
    <t>BUDGET #7 FY25 DECEMBER 20, 2024</t>
  </si>
  <si>
    <t>TO ADD PARTNER FUNDS</t>
  </si>
  <si>
    <t>BUDGET #8 FY25</t>
  </si>
  <si>
    <t>BUDGET #8 FY25 DECEMBER 23, 2024</t>
  </si>
  <si>
    <t>TO ADD JVSG FUNDS</t>
  </si>
  <si>
    <t>CT EOL 25CCQUINVETSUI</t>
  </si>
  <si>
    <t xml:space="preserve">JVSG FY25 Infrastructure </t>
  </si>
  <si>
    <t>FVETS2024</t>
  </si>
  <si>
    <t>7002-6628</t>
  </si>
  <si>
    <t>K109</t>
  </si>
  <si>
    <t>BUDGET #9 FY25</t>
  </si>
  <si>
    <t>WP 90%</t>
  </si>
  <si>
    <t>FES2025</t>
  </si>
  <si>
    <t>JULY 1, 2025-JUNE 30, 2026</t>
  </si>
  <si>
    <t>WP 10%</t>
  </si>
  <si>
    <t>BUDGET #9 FY25 JANUARY 14, 2025</t>
  </si>
  <si>
    <t>TO ADD WP FUNDS</t>
  </si>
  <si>
    <t>BUDGET #10 FY25</t>
  </si>
  <si>
    <t>TO ADD DTA WPP</t>
  </si>
  <si>
    <t>BUDGET #10 FY25 JANUARY 17, 2025</t>
  </si>
  <si>
    <t>DTA WPP</t>
  </si>
  <si>
    <t>SPSS2025</t>
  </si>
  <si>
    <t>4400-1979</t>
  </si>
  <si>
    <t>K227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</si>
</sst>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31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9.5"/>
      <name val="Book Antiqua"/>
      <family val="1"/>
    </font>
    <font>
      <sz val="11.5"/>
      <name val="Book Antiqua"/>
      <family val="1"/>
    </font>
    <font>
      <b/>
      <sz val="11.5"/>
      <name val="Book Antiqua"/>
      <family val="1"/>
    </font>
    <font>
      <b/>
      <sz val="14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3"/>
      <name val="Book Antiqua"/>
      <family val="1"/>
    </font>
    <font>
      <sz val="12"/>
      <name val="Times New Roman"/>
      <family val="1"/>
    </font>
    <font>
      <sz val="12"/>
      <name val="Book Antiqua"/>
      <family val="1"/>
    </font>
    <font>
      <b/>
      <sz val="12"/>
      <name val="Book Antiqua"/>
      <family val="1"/>
    </font>
    <font>
      <b/>
      <sz val="11"/>
      <color theme="1"/>
      <name val="Book Antiqua"/>
      <family val="1"/>
    </font>
    <font>
      <b/>
      <sz val="12"/>
      <color rgb="FF000000"/>
      <name val="Book Antiqua"/>
      <family val="1"/>
    </font>
    <font>
      <b/>
      <sz val="12"/>
      <color theme="1"/>
      <name val="Book Antiqua"/>
      <family val="1"/>
    </font>
    <font>
      <sz val="12"/>
      <color rgb="FF000000"/>
      <name val="Book Antiqua"/>
      <family val="1"/>
    </font>
    <font>
      <b/>
      <sz val="11"/>
      <color rgb="FFFF0000"/>
      <name val="Book Antiqua"/>
      <family val="1"/>
    </font>
    <font>
      <sz val="12"/>
      <color rgb="FF000000"/>
      <name val="Times New Roman"/>
      <family val="1"/>
    </font>
    <font>
      <b/>
      <sz val="11"/>
      <color indexed="10"/>
      <name val="Book Antiqua"/>
      <family val="1"/>
    </font>
    <font>
      <b/>
      <sz val="11"/>
      <color rgb="FF000000"/>
      <name val="Book Antiqua"/>
      <family val="1"/>
    </font>
    <font>
      <u/>
      <sz val="10"/>
      <color theme="10"/>
      <name val="Arial"/>
      <family val="2"/>
    </font>
    <font>
      <u/>
      <sz val="10"/>
      <color rgb="FFFF0000"/>
      <name val="Arial"/>
      <family val="2"/>
    </font>
    <font>
      <sz val="9"/>
      <color rgb="FFFF0000"/>
      <name val="Book Antiqua"/>
      <family val="1"/>
    </font>
    <font>
      <b/>
      <sz val="11"/>
      <color rgb="FF000000"/>
      <name val="Times New Roman"/>
      <family val="1"/>
    </font>
    <font>
      <sz val="11"/>
      <color rgb="FF000000"/>
      <name val="Book Antiqua"/>
      <family val="1"/>
    </font>
    <font>
      <sz val="11"/>
      <color theme="1"/>
      <name val="Book Antiqua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37" fontId="14" fillId="0" borderId="0"/>
    <xf numFmtId="0" fontId="25" fillId="0" borderId="0" applyNumberFormat="0" applyFill="0" applyBorder="0" applyAlignment="0" applyProtection="0"/>
  </cellStyleXfs>
  <cellXfs count="122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6" fillId="0" borderId="0" xfId="0" applyFont="1"/>
    <xf numFmtId="0" fontId="7" fillId="0" borderId="0" xfId="0" applyFont="1"/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/>
    <xf numFmtId="0" fontId="11" fillId="0" borderId="1" xfId="0" quotePrefix="1" applyFont="1" applyBorder="1" applyAlignment="1">
      <alignment horizontal="center"/>
    </xf>
    <xf numFmtId="0" fontId="11" fillId="0" borderId="1" xfId="0" applyFont="1" applyBorder="1" applyAlignment="1">
      <alignment horizontal="center" wrapText="1"/>
    </xf>
    <xf numFmtId="49" fontId="11" fillId="0" borderId="1" xfId="0" applyNumberFormat="1" applyFont="1" applyBorder="1" applyAlignment="1">
      <alignment horizontal="center" wrapText="1"/>
    </xf>
    <xf numFmtId="0" fontId="11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1" xfId="0" quotePrefix="1" applyFont="1" applyBorder="1" applyAlignment="1">
      <alignment horizontal="center"/>
    </xf>
    <xf numFmtId="7" fontId="12" fillId="0" borderId="1" xfId="0" applyNumberFormat="1" applyFont="1" applyBorder="1" applyAlignment="1">
      <alignment horizontal="center"/>
    </xf>
    <xf numFmtId="7" fontId="12" fillId="0" borderId="1" xfId="0" applyNumberFormat="1" applyFont="1" applyBorder="1" applyAlignment="1">
      <alignment horizontal="center" wrapText="1"/>
    </xf>
    <xf numFmtId="0" fontId="9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13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12" fillId="0" borderId="1" xfId="0" applyFont="1" applyBorder="1" applyAlignment="1">
      <alignment horizontal="center" vertical="center"/>
    </xf>
    <xf numFmtId="0" fontId="12" fillId="0" borderId="0" xfId="0" applyFont="1"/>
    <xf numFmtId="0" fontId="12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center" vertical="center" wrapText="1"/>
    </xf>
    <xf numFmtId="0" fontId="11" fillId="0" borderId="2" xfId="0" quotePrefix="1" applyFont="1" applyBorder="1" applyAlignment="1">
      <alignment horizontal="center"/>
    </xf>
    <xf numFmtId="0" fontId="11" fillId="0" borderId="2" xfId="0" applyFont="1" applyBorder="1" applyAlignment="1">
      <alignment horizontal="center" wrapText="1"/>
    </xf>
    <xf numFmtId="49" fontId="11" fillId="0" borderId="2" xfId="0" applyNumberFormat="1" applyFont="1" applyBorder="1" applyAlignment="1">
      <alignment horizontal="center" wrapText="1"/>
    </xf>
    <xf numFmtId="0" fontId="11" fillId="0" borderId="2" xfId="0" applyFont="1" applyBorder="1" applyAlignment="1">
      <alignment horizontal="center"/>
    </xf>
    <xf numFmtId="0" fontId="12" fillId="0" borderId="2" xfId="0" applyFont="1" applyBorder="1" applyAlignment="1">
      <alignment horizontal="center" vertical="center" wrapText="1"/>
    </xf>
    <xf numFmtId="44" fontId="12" fillId="0" borderId="2" xfId="0" applyNumberFormat="1" applyFont="1" applyBorder="1"/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wrapText="1"/>
    </xf>
    <xf numFmtId="0" fontId="12" fillId="0" borderId="2" xfId="0" applyFont="1" applyBorder="1" applyAlignment="1">
      <alignment wrapText="1"/>
    </xf>
    <xf numFmtId="44" fontId="12" fillId="0" borderId="1" xfId="1" applyFont="1" applyFill="1" applyBorder="1"/>
    <xf numFmtId="37" fontId="12" fillId="0" borderId="1" xfId="2" applyFont="1" applyBorder="1" applyAlignment="1">
      <alignment horizontal="center"/>
    </xf>
    <xf numFmtId="0" fontId="4" fillId="0" borderId="0" xfId="0" applyFont="1"/>
    <xf numFmtId="0" fontId="17" fillId="0" borderId="1" xfId="0" quotePrefix="1" applyFont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44" fontId="12" fillId="0" borderId="4" xfId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16" fillId="0" borderId="2" xfId="0" applyFont="1" applyBorder="1" applyAlignment="1">
      <alignment horizontal="center" vertical="center" wrapText="1"/>
    </xf>
    <xf numFmtId="0" fontId="16" fillId="0" borderId="1" xfId="0" quotePrefix="1" applyFont="1" applyBorder="1" applyAlignment="1">
      <alignment horizontal="center"/>
    </xf>
    <xf numFmtId="0" fontId="16" fillId="0" borderId="1" xfId="0" applyFont="1" applyBorder="1" applyAlignment="1">
      <alignment horizontal="center" wrapText="1"/>
    </xf>
    <xf numFmtId="7" fontId="16" fillId="0" borderId="1" xfId="0" applyNumberFormat="1" applyFont="1" applyBorder="1" applyAlignment="1">
      <alignment horizontal="center"/>
    </xf>
    <xf numFmtId="44" fontId="16" fillId="0" borderId="1" xfId="1" applyFont="1" applyFill="1" applyBorder="1"/>
    <xf numFmtId="0" fontId="15" fillId="0" borderId="0" xfId="0" applyFont="1"/>
    <xf numFmtId="0" fontId="16" fillId="0" borderId="1" xfId="0" applyFont="1" applyBorder="1" applyAlignment="1">
      <alignment horizontal="left"/>
    </xf>
    <xf numFmtId="0" fontId="16" fillId="0" borderId="0" xfId="0" applyFont="1"/>
    <xf numFmtId="0" fontId="18" fillId="0" borderId="1" xfId="0" applyFont="1" applyBorder="1"/>
    <xf numFmtId="0" fontId="16" fillId="0" borderId="1" xfId="0" applyFont="1" applyBorder="1" applyAlignment="1" applyProtection="1">
      <alignment horizontal="center"/>
      <protection locked="0"/>
    </xf>
    <xf numFmtId="0" fontId="16" fillId="0" borderId="2" xfId="0" quotePrefix="1" applyFont="1" applyBorder="1" applyAlignment="1">
      <alignment horizontal="center"/>
    </xf>
    <xf numFmtId="44" fontId="16" fillId="0" borderId="2" xfId="1" applyFont="1" applyBorder="1" applyAlignment="1">
      <alignment horizontal="center"/>
    </xf>
    <xf numFmtId="7" fontId="16" fillId="0" borderId="2" xfId="0" applyNumberFormat="1" applyFont="1" applyBorder="1" applyAlignment="1">
      <alignment horizontal="center"/>
    </xf>
    <xf numFmtId="0" fontId="19" fillId="0" borderId="1" xfId="0" quotePrefix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49" fontId="16" fillId="0" borderId="1" xfId="0" applyNumberFormat="1" applyFont="1" applyBorder="1" applyAlignment="1">
      <alignment horizontal="center" wrapText="1"/>
    </xf>
    <xf numFmtId="0" fontId="16" fillId="0" borderId="2" xfId="0" applyFont="1" applyBorder="1" applyAlignment="1">
      <alignment wrapText="1"/>
    </xf>
    <xf numFmtId="0" fontId="16" fillId="0" borderId="1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7" fontId="16" fillId="0" borderId="0" xfId="0" applyNumberFormat="1" applyFont="1"/>
    <xf numFmtId="0" fontId="16" fillId="0" borderId="3" xfId="0" applyFont="1" applyBorder="1" applyAlignment="1">
      <alignment horizontal="left"/>
    </xf>
    <xf numFmtId="0" fontId="15" fillId="0" borderId="1" xfId="0" quotePrefix="1" applyFont="1" applyBorder="1" applyAlignment="1">
      <alignment horizontal="center"/>
    </xf>
    <xf numFmtId="0" fontId="15" fillId="0" borderId="1" xfId="0" applyFont="1" applyBorder="1" applyAlignment="1">
      <alignment horizontal="center" wrapText="1"/>
    </xf>
    <xf numFmtId="49" fontId="15" fillId="0" borderId="1" xfId="0" applyNumberFormat="1" applyFont="1" applyBorder="1" applyAlignment="1">
      <alignment horizontal="center" wrapText="1"/>
    </xf>
    <xf numFmtId="0" fontId="15" fillId="0" borderId="2" xfId="0" applyFont="1" applyBorder="1" applyAlignment="1">
      <alignment horizontal="center"/>
    </xf>
    <xf numFmtId="0" fontId="16" fillId="0" borderId="1" xfId="0" applyFont="1" applyBorder="1"/>
    <xf numFmtId="7" fontId="15" fillId="0" borderId="0" xfId="0" applyNumberFormat="1" applyFont="1"/>
    <xf numFmtId="0" fontId="16" fillId="0" borderId="2" xfId="0" applyFont="1" applyBorder="1" applyAlignment="1">
      <alignment horizontal="left"/>
    </xf>
    <xf numFmtId="44" fontId="16" fillId="0" borderId="1" xfId="1" applyFont="1" applyFill="1" applyBorder="1" applyAlignment="1">
      <alignment horizontal="center"/>
    </xf>
    <xf numFmtId="0" fontId="20" fillId="0" borderId="1" xfId="0" applyFont="1" applyBorder="1" applyAlignment="1">
      <alignment horizontal="center"/>
    </xf>
    <xf numFmtId="44" fontId="16" fillId="0" borderId="1" xfId="1" applyFont="1" applyFill="1" applyBorder="1" applyAlignment="1">
      <alignment horizontal="center" wrapText="1"/>
    </xf>
    <xf numFmtId="0" fontId="19" fillId="0" borderId="1" xfId="0" applyFont="1" applyBorder="1" applyAlignment="1">
      <alignment horizontal="center" vertical="center"/>
    </xf>
    <xf numFmtId="0" fontId="15" fillId="0" borderId="1" xfId="0" applyFont="1" applyBorder="1"/>
    <xf numFmtId="43" fontId="16" fillId="0" borderId="1" xfId="0" applyNumberFormat="1" applyFont="1" applyBorder="1" applyAlignment="1">
      <alignment horizontal="center"/>
    </xf>
    <xf numFmtId="0" fontId="17" fillId="0" borderId="1" xfId="0" applyFont="1" applyBorder="1" applyAlignment="1">
      <alignment vertical="center" wrapText="1"/>
    </xf>
    <xf numFmtId="0" fontId="22" fillId="0" borderId="6" xfId="0" applyFont="1" applyBorder="1" applyAlignment="1">
      <alignment horizontal="center" wrapText="1"/>
    </xf>
    <xf numFmtId="0" fontId="17" fillId="0" borderId="1" xfId="0" applyFont="1" applyBorder="1" applyAlignment="1">
      <alignment horizontal="center" vertical="center" wrapText="1"/>
    </xf>
    <xf numFmtId="44" fontId="16" fillId="0" borderId="1" xfId="1" applyFont="1" applyBorder="1" applyAlignment="1">
      <alignment horizontal="center"/>
    </xf>
    <xf numFmtId="44" fontId="16" fillId="0" borderId="1" xfId="1" applyFont="1" applyBorder="1"/>
    <xf numFmtId="0" fontId="12" fillId="0" borderId="1" xfId="0" quotePrefix="1" applyFont="1" applyBorder="1" applyAlignment="1">
      <alignment horizontal="left" vertical="center" wrapText="1"/>
    </xf>
    <xf numFmtId="0" fontId="17" fillId="0" borderId="1" xfId="0" applyFont="1" applyBorder="1" applyAlignment="1">
      <alignment horizontal="center"/>
    </xf>
    <xf numFmtId="0" fontId="12" fillId="0" borderId="1" xfId="0" applyFont="1" applyBorder="1" applyAlignment="1">
      <alignment horizontal="left"/>
    </xf>
    <xf numFmtId="44" fontId="12" fillId="0" borderId="1" xfId="1" applyFont="1" applyBorder="1" applyAlignment="1">
      <alignment horizontal="center" wrapText="1"/>
    </xf>
    <xf numFmtId="37" fontId="12" fillId="0" borderId="5" xfId="2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8" fillId="0" borderId="1" xfId="0" applyFont="1" applyBorder="1" applyAlignment="1">
      <alignment wrapText="1"/>
    </xf>
    <xf numFmtId="0" fontId="17" fillId="0" borderId="0" xfId="0" applyFont="1" applyAlignment="1">
      <alignment horizontal="center"/>
    </xf>
    <xf numFmtId="0" fontId="24" fillId="0" borderId="5" xfId="0" applyFont="1" applyBorder="1" applyAlignment="1">
      <alignment horizontal="center"/>
    </xf>
    <xf numFmtId="44" fontId="12" fillId="0" borderId="1" xfId="1" applyFont="1" applyBorder="1" applyAlignment="1">
      <alignment horizontal="center"/>
    </xf>
    <xf numFmtId="44" fontId="12" fillId="0" borderId="1" xfId="1" applyFont="1" applyBorder="1"/>
    <xf numFmtId="44" fontId="15" fillId="0" borderId="1" xfId="1" applyFont="1" applyBorder="1" applyAlignment="1">
      <alignment horizontal="center"/>
    </xf>
    <xf numFmtId="0" fontId="18" fillId="0" borderId="1" xfId="0" applyFont="1" applyBorder="1" applyAlignment="1">
      <alignment vertical="center"/>
    </xf>
    <xf numFmtId="0" fontId="12" fillId="0" borderId="0" xfId="0" applyFont="1" applyAlignment="1">
      <alignment horizontal="center"/>
    </xf>
    <xf numFmtId="44" fontId="12" fillId="0" borderId="0" xfId="1" applyFont="1" applyAlignment="1">
      <alignment horizontal="center"/>
    </xf>
    <xf numFmtId="44" fontId="12" fillId="0" borderId="0" xfId="1" applyFont="1"/>
    <xf numFmtId="44" fontId="3" fillId="0" borderId="0" xfId="1" applyFont="1" applyAlignment="1">
      <alignment horizontal="center"/>
    </xf>
    <xf numFmtId="44" fontId="3" fillId="0" borderId="0" xfId="1" applyFont="1"/>
    <xf numFmtId="0" fontId="26" fillId="2" borderId="0" xfId="3" applyFont="1" applyFill="1" applyAlignment="1">
      <alignment vertical="center"/>
    </xf>
    <xf numFmtId="0" fontId="27" fillId="2" borderId="0" xfId="0" applyFont="1" applyFill="1"/>
    <xf numFmtId="0" fontId="27" fillId="2" borderId="0" xfId="0" applyFont="1" applyFill="1" applyAlignment="1">
      <alignment horizontal="center"/>
    </xf>
    <xf numFmtId="44" fontId="27" fillId="2" borderId="0" xfId="1" applyFont="1" applyFill="1" applyAlignment="1">
      <alignment horizontal="center"/>
    </xf>
    <xf numFmtId="0" fontId="28" fillId="0" borderId="6" xfId="0" applyFont="1" applyBorder="1" applyAlignment="1">
      <alignment horizontal="center" wrapText="1"/>
    </xf>
    <xf numFmtId="0" fontId="12" fillId="0" borderId="2" xfId="0" applyFont="1" applyBorder="1" applyAlignment="1">
      <alignment horizontal="left"/>
    </xf>
    <xf numFmtId="0" fontId="29" fillId="0" borderId="0" xfId="0" applyFont="1" applyAlignment="1">
      <alignment horizontal="center"/>
    </xf>
    <xf numFmtId="0" fontId="29" fillId="0" borderId="7" xfId="0" applyFont="1" applyBorder="1" applyAlignment="1">
      <alignment horizontal="center" vertical="center" wrapText="1"/>
    </xf>
    <xf numFmtId="0" fontId="30" fillId="0" borderId="8" xfId="0" applyFont="1" applyBorder="1" applyAlignment="1">
      <alignment horizontal="center" vertical="center"/>
    </xf>
    <xf numFmtId="0" fontId="30" fillId="0" borderId="7" xfId="0" applyFont="1" applyBorder="1" applyAlignment="1">
      <alignment horizontal="center" vertical="center"/>
    </xf>
    <xf numFmtId="0" fontId="30" fillId="0" borderId="9" xfId="0" applyFont="1" applyBorder="1" applyAlignment="1">
      <alignment horizontal="center"/>
    </xf>
    <xf numFmtId="0" fontId="17" fillId="0" borderId="7" xfId="0" applyFont="1" applyBorder="1" applyAlignment="1">
      <alignment horizontal="left"/>
    </xf>
    <xf numFmtId="0" fontId="24" fillId="0" borderId="1" xfId="0" applyFont="1" applyBorder="1" applyAlignment="1">
      <alignment horizontal="center"/>
    </xf>
    <xf numFmtId="49" fontId="12" fillId="0" borderId="1" xfId="0" applyNumberFormat="1" applyFont="1" applyBorder="1" applyAlignment="1">
      <alignment horizontal="center" wrapText="1"/>
    </xf>
    <xf numFmtId="0" fontId="22" fillId="0" borderId="1" xfId="0" applyFont="1" applyBorder="1" applyAlignment="1">
      <alignment horizontal="center" wrapText="1"/>
    </xf>
    <xf numFmtId="0" fontId="12" fillId="0" borderId="1" xfId="0" applyFont="1" applyBorder="1"/>
    <xf numFmtId="0" fontId="30" fillId="0" borderId="1" xfId="0" applyFont="1" applyBorder="1" applyAlignment="1">
      <alignment horizontal="center"/>
    </xf>
    <xf numFmtId="0" fontId="30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/>
  </cellXfs>
  <cellStyles count="4">
    <cellStyle name="Currency" xfId="1" builtinId="4"/>
    <cellStyle name="Hyperlink" xfId="3" builtinId="8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Lisa.J.Caissie@mass.go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98"/>
  <sheetViews>
    <sheetView tabSelected="1" zoomScale="120" zoomScaleNormal="120" workbookViewId="0">
      <selection activeCell="U58" sqref="U58"/>
    </sheetView>
  </sheetViews>
  <sheetFormatPr defaultColWidth="9.140625" defaultRowHeight="13.5" x14ac:dyDescent="0.25"/>
  <cols>
    <col min="1" max="1" width="54.28515625" style="3" customWidth="1"/>
    <col min="2" max="2" width="36.85546875" style="3" customWidth="1"/>
    <col min="3" max="3" width="18.85546875" style="2" customWidth="1"/>
    <col min="4" max="4" width="12.5703125" style="2" customWidth="1"/>
    <col min="5" max="5" width="11.42578125" style="2" customWidth="1"/>
    <col min="6" max="6" width="8.28515625" style="2" customWidth="1"/>
    <col min="7" max="7" width="20.28515625" style="2" customWidth="1"/>
    <col min="8" max="8" width="15.85546875" style="2" hidden="1" customWidth="1"/>
    <col min="9" max="13" width="13.5703125" style="2" hidden="1" customWidth="1"/>
    <col min="14" max="17" width="29.85546875" style="2" hidden="1" customWidth="1"/>
    <col min="18" max="18" width="29.85546875" style="2" customWidth="1"/>
    <col min="19" max="19" width="13.7109375" style="3" hidden="1" customWidth="1"/>
    <col min="20" max="20" width="13.28515625" style="3" bestFit="1" customWidth="1"/>
    <col min="21" max="16384" width="9.140625" style="3"/>
  </cols>
  <sheetData>
    <row r="1" spans="1:19" ht="20.25" x14ac:dyDescent="0.3">
      <c r="A1" s="3" t="s">
        <v>11</v>
      </c>
      <c r="B1" s="120" t="s">
        <v>10</v>
      </c>
      <c r="C1" s="121"/>
      <c r="D1" s="121"/>
      <c r="E1" s="121"/>
      <c r="F1" s="121"/>
      <c r="G1" s="121"/>
      <c r="H1" s="121"/>
      <c r="I1" s="39"/>
      <c r="J1" s="39"/>
      <c r="K1" s="39"/>
      <c r="L1" s="39"/>
      <c r="M1" s="39"/>
      <c r="N1" s="39"/>
      <c r="O1" s="39"/>
      <c r="P1" s="39"/>
      <c r="Q1" s="39"/>
      <c r="R1" s="39"/>
    </row>
    <row r="2" spans="1:19" ht="20.25" x14ac:dyDescent="0.3">
      <c r="A2" s="4"/>
      <c r="B2" s="8"/>
      <c r="C2" s="8"/>
      <c r="D2" s="8"/>
      <c r="E2" s="9"/>
      <c r="F2" s="9"/>
      <c r="G2" s="9"/>
    </row>
    <row r="3" spans="1:19" ht="20.25" x14ac:dyDescent="0.3">
      <c r="A3" s="4" t="s">
        <v>12</v>
      </c>
      <c r="B3" s="8" t="s">
        <v>7</v>
      </c>
      <c r="C3" s="1"/>
    </row>
    <row r="4" spans="1:19" ht="21" thickBot="1" x14ac:dyDescent="0.35">
      <c r="A4" s="4"/>
      <c r="B4" s="5"/>
      <c r="C4" s="1"/>
    </row>
    <row r="5" spans="1:19" s="10" customFormat="1" ht="30.75" thickBot="1" x14ac:dyDescent="0.35">
      <c r="A5" s="34"/>
      <c r="B5" s="27" t="s">
        <v>2</v>
      </c>
      <c r="C5" s="27" t="s">
        <v>3</v>
      </c>
      <c r="D5" s="27" t="s">
        <v>4</v>
      </c>
      <c r="E5" s="27" t="s">
        <v>5</v>
      </c>
      <c r="F5" s="27" t="s">
        <v>1</v>
      </c>
      <c r="G5" s="42" t="s">
        <v>23</v>
      </c>
      <c r="H5" s="27" t="s">
        <v>33</v>
      </c>
      <c r="I5" s="42" t="s">
        <v>39</v>
      </c>
      <c r="J5" s="42" t="s">
        <v>50</v>
      </c>
      <c r="K5" s="42" t="s">
        <v>60</v>
      </c>
      <c r="L5" s="42" t="s">
        <v>67</v>
      </c>
      <c r="M5" s="42" t="s">
        <v>74</v>
      </c>
      <c r="N5" s="42" t="s">
        <v>84</v>
      </c>
      <c r="O5" s="42" t="s">
        <v>91</v>
      </c>
      <c r="P5" s="42" t="s">
        <v>110</v>
      </c>
      <c r="Q5" s="42" t="s">
        <v>118</v>
      </c>
      <c r="R5" s="42" t="s">
        <v>125</v>
      </c>
      <c r="S5" s="24" t="s">
        <v>6</v>
      </c>
    </row>
    <row r="6" spans="1:19" s="6" customFormat="1" ht="16.5" hidden="1" x14ac:dyDescent="0.3">
      <c r="A6" s="32" t="s">
        <v>8</v>
      </c>
      <c r="B6" s="28"/>
      <c r="C6" s="29"/>
      <c r="D6" s="29"/>
      <c r="E6" s="30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3"/>
    </row>
    <row r="7" spans="1:19" s="7" customFormat="1" ht="16.5" hidden="1" x14ac:dyDescent="0.3">
      <c r="A7" s="15" t="s">
        <v>63</v>
      </c>
      <c r="B7" s="11"/>
      <c r="C7" s="12"/>
      <c r="D7" s="12"/>
      <c r="E7" s="13"/>
      <c r="F7" s="14"/>
      <c r="G7" s="14"/>
      <c r="H7" s="15"/>
      <c r="I7" s="15"/>
      <c r="J7" s="15"/>
      <c r="K7" s="15"/>
      <c r="L7" s="93"/>
      <c r="M7" s="93"/>
      <c r="N7" s="93"/>
      <c r="O7" s="93"/>
      <c r="P7" s="93"/>
      <c r="Q7" s="93"/>
      <c r="R7" s="93"/>
      <c r="S7" s="94"/>
    </row>
    <row r="8" spans="1:19" s="7" customFormat="1" ht="16.5" hidden="1" x14ac:dyDescent="0.3">
      <c r="A8" s="35" t="s">
        <v>64</v>
      </c>
      <c r="B8" s="40" t="s">
        <v>42</v>
      </c>
      <c r="C8" s="15" t="s">
        <v>65</v>
      </c>
      <c r="D8" s="88" t="s">
        <v>66</v>
      </c>
      <c r="E8" s="38" t="s">
        <v>22</v>
      </c>
      <c r="F8" s="16" t="s">
        <v>13</v>
      </c>
      <c r="G8" s="15"/>
      <c r="H8" s="18"/>
      <c r="I8" s="18"/>
      <c r="J8" s="18"/>
      <c r="K8" s="87">
        <v>511986.17</v>
      </c>
      <c r="L8" s="87"/>
      <c r="M8" s="87"/>
      <c r="N8" s="87"/>
      <c r="O8" s="87"/>
      <c r="P8" s="87"/>
      <c r="Q8" s="87"/>
      <c r="R8" s="87"/>
      <c r="S8" s="37">
        <f>K8</f>
        <v>511986.17</v>
      </c>
    </row>
    <row r="9" spans="1:19" s="7" customFormat="1" ht="16.5" hidden="1" x14ac:dyDescent="0.3">
      <c r="A9" s="90" t="s">
        <v>68</v>
      </c>
      <c r="B9" s="40" t="s">
        <v>42</v>
      </c>
      <c r="C9" s="91" t="s">
        <v>69</v>
      </c>
      <c r="D9" s="38" t="s">
        <v>70</v>
      </c>
      <c r="E9" s="92" t="s">
        <v>71</v>
      </c>
      <c r="F9" s="15" t="s">
        <v>13</v>
      </c>
      <c r="G9" s="16"/>
      <c r="H9" s="17"/>
      <c r="I9" s="17"/>
      <c r="J9" s="17"/>
      <c r="K9" s="17"/>
      <c r="L9" s="93">
        <v>95000</v>
      </c>
      <c r="M9" s="93"/>
      <c r="N9" s="93"/>
      <c r="O9" s="93"/>
      <c r="P9" s="93"/>
      <c r="Q9" s="93"/>
      <c r="R9" s="93"/>
      <c r="S9" s="37">
        <f>SUM(L9)</f>
        <v>95000</v>
      </c>
    </row>
    <row r="10" spans="1:19" s="7" customFormat="1" ht="16.5" hidden="1" x14ac:dyDescent="0.3">
      <c r="A10" s="35"/>
      <c r="B10" s="16"/>
      <c r="C10" s="15"/>
      <c r="D10" s="89"/>
      <c r="E10" s="15"/>
      <c r="F10" s="16"/>
      <c r="G10" s="16"/>
      <c r="H10" s="17"/>
      <c r="I10" s="17"/>
      <c r="J10" s="17"/>
      <c r="K10" s="17"/>
      <c r="L10" s="93"/>
      <c r="M10" s="93"/>
      <c r="N10" s="93"/>
      <c r="O10" s="93"/>
      <c r="P10" s="93"/>
      <c r="Q10" s="93"/>
      <c r="R10" s="93"/>
      <c r="S10" s="37"/>
    </row>
    <row r="11" spans="1:19" s="7" customFormat="1" ht="16.5" x14ac:dyDescent="0.3">
      <c r="A11" s="36"/>
      <c r="B11" s="16"/>
      <c r="C11" s="26"/>
      <c r="D11" s="26"/>
      <c r="E11" s="26"/>
      <c r="F11" s="16"/>
      <c r="G11" s="16"/>
      <c r="H11" s="17"/>
      <c r="I11" s="17"/>
      <c r="J11" s="17"/>
      <c r="K11" s="17"/>
      <c r="L11" s="93"/>
      <c r="M11" s="93"/>
      <c r="N11" s="93"/>
      <c r="O11" s="93"/>
      <c r="P11" s="93"/>
      <c r="Q11" s="93"/>
      <c r="R11" s="93"/>
      <c r="S11" s="37"/>
    </row>
    <row r="12" spans="1:19" s="50" customFormat="1" ht="16.5" x14ac:dyDescent="0.3">
      <c r="A12" s="45" t="s">
        <v>8</v>
      </c>
      <c r="B12" s="46"/>
      <c r="C12" s="47"/>
      <c r="D12" s="47"/>
      <c r="E12" s="47"/>
      <c r="F12" s="46"/>
      <c r="G12" s="46"/>
      <c r="H12" s="48"/>
      <c r="I12" s="48"/>
      <c r="J12" s="48"/>
      <c r="K12" s="48"/>
      <c r="L12" s="82"/>
      <c r="M12" s="82"/>
      <c r="N12" s="82"/>
      <c r="O12" s="82"/>
      <c r="P12" s="82"/>
      <c r="Q12" s="82"/>
      <c r="R12" s="82"/>
      <c r="S12" s="49"/>
    </row>
    <row r="13" spans="1:19" s="50" customFormat="1" ht="16.5" x14ac:dyDescent="0.3">
      <c r="A13" s="44" t="s">
        <v>34</v>
      </c>
      <c r="B13" s="46"/>
      <c r="C13" s="47"/>
      <c r="D13" s="47"/>
      <c r="E13" s="47"/>
      <c r="F13" s="46"/>
      <c r="G13" s="46"/>
      <c r="H13" s="48"/>
      <c r="I13" s="48"/>
      <c r="J13" s="48"/>
      <c r="K13" s="48"/>
      <c r="L13" s="82"/>
      <c r="M13" s="82"/>
      <c r="N13" s="82"/>
      <c r="O13" s="82"/>
      <c r="P13" s="82"/>
      <c r="Q13" s="82"/>
      <c r="R13" s="82"/>
      <c r="S13" s="49"/>
    </row>
    <row r="14" spans="1:19" s="50" customFormat="1" ht="16.5" hidden="1" x14ac:dyDescent="0.3">
      <c r="A14" s="117" t="s">
        <v>119</v>
      </c>
      <c r="B14" s="16" t="s">
        <v>42</v>
      </c>
      <c r="C14" s="15" t="s">
        <v>120</v>
      </c>
      <c r="D14" s="15" t="s">
        <v>18</v>
      </c>
      <c r="E14" s="15" t="s">
        <v>19</v>
      </c>
      <c r="F14" s="16">
        <v>17.207000000000001</v>
      </c>
      <c r="G14" s="118" t="s">
        <v>24</v>
      </c>
      <c r="H14" s="48"/>
      <c r="I14" s="48"/>
      <c r="J14" s="48"/>
      <c r="K14" s="48"/>
      <c r="L14" s="82"/>
      <c r="M14" s="82"/>
      <c r="N14" s="82"/>
      <c r="O14" s="82"/>
      <c r="P14" s="82"/>
      <c r="Q14" s="82">
        <f>144234.79-1</f>
        <v>144233.79</v>
      </c>
      <c r="R14" s="82"/>
      <c r="S14" s="49">
        <f>Q14</f>
        <v>144233.79</v>
      </c>
    </row>
    <row r="15" spans="1:19" s="50" customFormat="1" ht="16.5" hidden="1" x14ac:dyDescent="0.3">
      <c r="A15" s="117" t="s">
        <v>119</v>
      </c>
      <c r="B15" s="16" t="s">
        <v>121</v>
      </c>
      <c r="C15" s="15" t="s">
        <v>120</v>
      </c>
      <c r="D15" s="15" t="s">
        <v>18</v>
      </c>
      <c r="E15" s="15" t="s">
        <v>19</v>
      </c>
      <c r="F15" s="16">
        <v>17.207000000000001</v>
      </c>
      <c r="G15" s="118" t="s">
        <v>24</v>
      </c>
      <c r="H15" s="48"/>
      <c r="I15" s="48"/>
      <c r="J15" s="48"/>
      <c r="K15" s="48"/>
      <c r="L15" s="82"/>
      <c r="M15" s="82"/>
      <c r="N15" s="82"/>
      <c r="O15" s="82"/>
      <c r="P15" s="82"/>
      <c r="Q15" s="82">
        <v>1</v>
      </c>
      <c r="R15" s="82"/>
      <c r="S15" s="49">
        <f t="shared" ref="S15:S57" si="0">Q15</f>
        <v>1</v>
      </c>
    </row>
    <row r="16" spans="1:19" s="50" customFormat="1" ht="16.5" hidden="1" x14ac:dyDescent="0.3">
      <c r="A16" s="86" t="s">
        <v>122</v>
      </c>
      <c r="B16" s="16" t="s">
        <v>42</v>
      </c>
      <c r="C16" s="15" t="s">
        <v>120</v>
      </c>
      <c r="D16" s="15" t="s">
        <v>18</v>
      </c>
      <c r="E16" s="15" t="s">
        <v>20</v>
      </c>
      <c r="F16" s="16">
        <v>17.207000000000001</v>
      </c>
      <c r="G16" s="118" t="s">
        <v>24</v>
      </c>
      <c r="H16" s="48"/>
      <c r="I16" s="48"/>
      <c r="J16" s="48"/>
      <c r="K16" s="48"/>
      <c r="L16" s="82"/>
      <c r="M16" s="82"/>
      <c r="N16" s="82"/>
      <c r="O16" s="82"/>
      <c r="P16" s="82"/>
      <c r="Q16" s="82">
        <f>72679-1</f>
        <v>72678</v>
      </c>
      <c r="R16" s="82"/>
      <c r="S16" s="49">
        <f t="shared" si="0"/>
        <v>72678</v>
      </c>
    </row>
    <row r="17" spans="1:20" s="52" customFormat="1" ht="16.5" hidden="1" x14ac:dyDescent="0.3">
      <c r="A17" s="86" t="s">
        <v>122</v>
      </c>
      <c r="B17" s="16" t="s">
        <v>121</v>
      </c>
      <c r="C17" s="15" t="s">
        <v>120</v>
      </c>
      <c r="D17" s="15" t="s">
        <v>18</v>
      </c>
      <c r="E17" s="15" t="s">
        <v>20</v>
      </c>
      <c r="F17" s="16">
        <v>17.207000000000001</v>
      </c>
      <c r="G17" s="118" t="s">
        <v>24</v>
      </c>
      <c r="H17" s="48"/>
      <c r="I17" s="48"/>
      <c r="J17" s="48"/>
      <c r="K17" s="48"/>
      <c r="L17" s="82"/>
      <c r="M17" s="82"/>
      <c r="N17" s="82"/>
      <c r="O17" s="82"/>
      <c r="P17" s="82"/>
      <c r="Q17" s="82">
        <v>1</v>
      </c>
      <c r="R17" s="82"/>
      <c r="S17" s="49">
        <f t="shared" si="0"/>
        <v>1</v>
      </c>
    </row>
    <row r="18" spans="1:20" s="52" customFormat="1" ht="16.5" hidden="1" x14ac:dyDescent="0.3">
      <c r="A18" s="53" t="s">
        <v>31</v>
      </c>
      <c r="B18" s="46" t="s">
        <v>35</v>
      </c>
      <c r="C18" s="54" t="s">
        <v>36</v>
      </c>
      <c r="D18" s="44" t="s">
        <v>14</v>
      </c>
      <c r="E18" s="44" t="s">
        <v>15</v>
      </c>
      <c r="F18" s="44">
        <v>10.561</v>
      </c>
      <c r="G18" s="55" t="s">
        <v>38</v>
      </c>
      <c r="H18" s="56">
        <v>4866.2550000000001</v>
      </c>
      <c r="I18" s="57"/>
      <c r="J18" s="57"/>
      <c r="K18" s="57"/>
      <c r="L18" s="56"/>
      <c r="M18" s="56"/>
      <c r="N18" s="56"/>
      <c r="O18" s="56"/>
      <c r="P18" s="56"/>
      <c r="Q18" s="56"/>
      <c r="R18" s="56"/>
      <c r="S18" s="49">
        <f t="shared" si="0"/>
        <v>0</v>
      </c>
    </row>
    <row r="19" spans="1:20" s="52" customFormat="1" ht="16.5" hidden="1" x14ac:dyDescent="0.3">
      <c r="A19" s="96" t="s">
        <v>75</v>
      </c>
      <c r="B19" s="16" t="s">
        <v>76</v>
      </c>
      <c r="C19" s="15" t="s">
        <v>77</v>
      </c>
      <c r="D19" s="15" t="s">
        <v>78</v>
      </c>
      <c r="E19" s="15" t="s">
        <v>79</v>
      </c>
      <c r="F19" s="44"/>
      <c r="G19" s="55"/>
      <c r="H19" s="56"/>
      <c r="I19" s="57"/>
      <c r="J19" s="57"/>
      <c r="K19" s="57"/>
      <c r="L19" s="56"/>
      <c r="M19" s="56">
        <f>31575.190229807-1</f>
        <v>31574.190229807002</v>
      </c>
      <c r="N19" s="56"/>
      <c r="O19" s="56"/>
      <c r="P19" s="56"/>
      <c r="Q19" s="56"/>
      <c r="R19" s="56"/>
      <c r="S19" s="49">
        <f t="shared" si="0"/>
        <v>0</v>
      </c>
    </row>
    <row r="20" spans="1:20" s="52" customFormat="1" ht="16.5" hidden="1" x14ac:dyDescent="0.3">
      <c r="A20" s="96" t="s">
        <v>75</v>
      </c>
      <c r="B20" s="16" t="s">
        <v>80</v>
      </c>
      <c r="C20" s="15" t="s">
        <v>77</v>
      </c>
      <c r="D20" s="15" t="s">
        <v>78</v>
      </c>
      <c r="E20" s="15" t="s">
        <v>79</v>
      </c>
      <c r="F20" s="44"/>
      <c r="G20" s="55"/>
      <c r="H20" s="56"/>
      <c r="I20" s="57"/>
      <c r="J20" s="57"/>
      <c r="K20" s="57"/>
      <c r="L20" s="56"/>
      <c r="M20" s="56">
        <v>1</v>
      </c>
      <c r="N20" s="56"/>
      <c r="O20" s="56"/>
      <c r="P20" s="56"/>
      <c r="Q20" s="56"/>
      <c r="R20" s="56"/>
      <c r="S20" s="49">
        <f t="shared" si="0"/>
        <v>0</v>
      </c>
    </row>
    <row r="21" spans="1:20" s="52" customFormat="1" ht="16.5" hidden="1" x14ac:dyDescent="0.3">
      <c r="A21" s="96" t="s">
        <v>92</v>
      </c>
      <c r="B21" s="16" t="s">
        <v>53</v>
      </c>
      <c r="C21" s="108" t="s">
        <v>93</v>
      </c>
      <c r="D21" s="109" t="s">
        <v>94</v>
      </c>
      <c r="E21" s="15" t="s">
        <v>95</v>
      </c>
      <c r="F21" s="44"/>
      <c r="G21" s="55"/>
      <c r="H21" s="56"/>
      <c r="I21" s="57"/>
      <c r="J21" s="57"/>
      <c r="K21" s="57"/>
      <c r="L21" s="56"/>
      <c r="M21" s="56"/>
      <c r="N21" s="56"/>
      <c r="O21" s="56">
        <v>6500</v>
      </c>
      <c r="P21" s="56"/>
      <c r="Q21" s="56"/>
      <c r="R21" s="56"/>
      <c r="S21" s="49">
        <f t="shared" si="0"/>
        <v>0</v>
      </c>
    </row>
    <row r="22" spans="1:20" s="52" customFormat="1" ht="16.5" hidden="1" x14ac:dyDescent="0.3">
      <c r="A22" s="96" t="s">
        <v>96</v>
      </c>
      <c r="B22" s="16" t="s">
        <v>53</v>
      </c>
      <c r="C22" s="110" t="s">
        <v>97</v>
      </c>
      <c r="D22" s="110" t="s">
        <v>98</v>
      </c>
      <c r="E22" s="15" t="s">
        <v>99</v>
      </c>
      <c r="F22" s="44"/>
      <c r="G22" s="55"/>
      <c r="H22" s="56"/>
      <c r="I22" s="57"/>
      <c r="J22" s="57"/>
      <c r="K22" s="57"/>
      <c r="L22" s="56"/>
      <c r="M22" s="56"/>
      <c r="N22" s="56"/>
      <c r="O22" s="56">
        <v>6288.75</v>
      </c>
      <c r="P22" s="56"/>
      <c r="Q22" s="56"/>
      <c r="R22" s="56"/>
      <c r="S22" s="49">
        <f t="shared" si="0"/>
        <v>0</v>
      </c>
    </row>
    <row r="23" spans="1:20" s="52" customFormat="1" ht="16.5" hidden="1" x14ac:dyDescent="0.3">
      <c r="A23" s="96" t="s">
        <v>100</v>
      </c>
      <c r="B23" s="16" t="s">
        <v>53</v>
      </c>
      <c r="C23" s="111" t="s">
        <v>101</v>
      </c>
      <c r="D23" s="111" t="s">
        <v>102</v>
      </c>
      <c r="E23" s="15" t="s">
        <v>103</v>
      </c>
      <c r="F23" s="44"/>
      <c r="G23" s="55"/>
      <c r="H23" s="56"/>
      <c r="I23" s="57"/>
      <c r="J23" s="57"/>
      <c r="K23" s="57"/>
      <c r="L23" s="56"/>
      <c r="M23" s="56"/>
      <c r="N23" s="56"/>
      <c r="O23" s="56">
        <v>8385</v>
      </c>
      <c r="P23" s="56"/>
      <c r="Q23" s="56"/>
      <c r="R23" s="56"/>
      <c r="S23" s="49">
        <f t="shared" si="0"/>
        <v>0</v>
      </c>
    </row>
    <row r="24" spans="1:20" s="52" customFormat="1" ht="16.5" hidden="1" x14ac:dyDescent="0.3">
      <c r="A24" s="96" t="s">
        <v>104</v>
      </c>
      <c r="B24" s="16" t="s">
        <v>53</v>
      </c>
      <c r="C24" s="112" t="s">
        <v>105</v>
      </c>
      <c r="D24" s="112" t="s">
        <v>106</v>
      </c>
      <c r="E24" s="15" t="s">
        <v>107</v>
      </c>
      <c r="F24" s="44"/>
      <c r="G24" s="55"/>
      <c r="H24" s="56"/>
      <c r="I24" s="57"/>
      <c r="J24" s="57"/>
      <c r="K24" s="57"/>
      <c r="L24" s="56"/>
      <c r="M24" s="56"/>
      <c r="N24" s="56"/>
      <c r="O24" s="56">
        <v>8943.77</v>
      </c>
      <c r="P24" s="56"/>
      <c r="Q24" s="56"/>
      <c r="R24" s="56"/>
      <c r="S24" s="49">
        <f t="shared" si="0"/>
        <v>0</v>
      </c>
    </row>
    <row r="25" spans="1:20" s="52" customFormat="1" ht="16.5" x14ac:dyDescent="0.3">
      <c r="A25" s="96" t="s">
        <v>128</v>
      </c>
      <c r="B25" s="16" t="s">
        <v>53</v>
      </c>
      <c r="C25" s="15" t="s">
        <v>129</v>
      </c>
      <c r="D25" s="15" t="s">
        <v>130</v>
      </c>
      <c r="E25" s="15" t="s">
        <v>131</v>
      </c>
      <c r="F25" s="44"/>
      <c r="G25" s="55"/>
      <c r="H25" s="56"/>
      <c r="I25" s="57"/>
      <c r="J25" s="57"/>
      <c r="K25" s="57"/>
      <c r="L25" s="56"/>
      <c r="M25" s="56"/>
      <c r="N25" s="56"/>
      <c r="O25" s="56"/>
      <c r="P25" s="56"/>
      <c r="Q25" s="56"/>
      <c r="R25" s="56">
        <v>68453.524176319639</v>
      </c>
      <c r="S25" s="49">
        <f>R25</f>
        <v>68453.524176319639</v>
      </c>
    </row>
    <row r="26" spans="1:20" s="52" customFormat="1" ht="16.5" x14ac:dyDescent="0.3">
      <c r="A26" s="96"/>
      <c r="B26" s="16"/>
      <c r="C26" s="119"/>
      <c r="D26" s="119"/>
      <c r="E26" s="15"/>
      <c r="F26" s="44"/>
      <c r="G26" s="55"/>
      <c r="H26" s="56"/>
      <c r="I26" s="57"/>
      <c r="J26" s="57"/>
      <c r="K26" s="57"/>
      <c r="L26" s="56"/>
      <c r="M26" s="56"/>
      <c r="N26" s="56"/>
      <c r="O26" s="56"/>
      <c r="P26" s="56"/>
      <c r="Q26" s="56"/>
      <c r="R26" s="56"/>
      <c r="S26" s="49"/>
    </row>
    <row r="27" spans="1:20" s="52" customFormat="1" ht="16.5" x14ac:dyDescent="0.3">
      <c r="A27" s="51"/>
      <c r="B27" s="58"/>
      <c r="C27" s="43"/>
      <c r="D27" s="43"/>
      <c r="E27" s="43"/>
      <c r="F27" s="43"/>
      <c r="G27" s="55"/>
      <c r="H27" s="57"/>
      <c r="I27" s="57"/>
      <c r="J27" s="57"/>
      <c r="K27" s="57"/>
      <c r="L27" s="56"/>
      <c r="M27" s="56"/>
      <c r="N27" s="56"/>
      <c r="O27" s="56"/>
      <c r="P27" s="56"/>
      <c r="Q27" s="56"/>
      <c r="R27" s="56"/>
      <c r="S27" s="49">
        <f t="shared" si="0"/>
        <v>0</v>
      </c>
    </row>
    <row r="28" spans="1:20" s="52" customFormat="1" ht="16.5" hidden="1" x14ac:dyDescent="0.3">
      <c r="A28" s="59" t="s">
        <v>8</v>
      </c>
      <c r="B28" s="46"/>
      <c r="C28" s="47"/>
      <c r="D28" s="47"/>
      <c r="E28" s="60"/>
      <c r="F28" s="46"/>
      <c r="G28" s="55"/>
      <c r="H28" s="57"/>
      <c r="I28" s="57"/>
      <c r="J28" s="57"/>
      <c r="K28" s="57"/>
      <c r="L28" s="56"/>
      <c r="M28" s="56"/>
      <c r="N28" s="56"/>
      <c r="O28" s="56"/>
      <c r="P28" s="56"/>
      <c r="Q28" s="56"/>
      <c r="R28" s="56"/>
      <c r="S28" s="49">
        <f t="shared" si="0"/>
        <v>0</v>
      </c>
    </row>
    <row r="29" spans="1:20" s="52" customFormat="1" ht="16.5" hidden="1" x14ac:dyDescent="0.3">
      <c r="A29" s="44" t="s">
        <v>113</v>
      </c>
      <c r="B29" s="46"/>
      <c r="C29" s="47"/>
      <c r="D29" s="47"/>
      <c r="E29" s="60"/>
      <c r="F29" s="46"/>
      <c r="G29" s="55"/>
      <c r="H29" s="57"/>
      <c r="I29" s="57"/>
      <c r="J29" s="57"/>
      <c r="K29" s="57"/>
      <c r="L29" s="56"/>
      <c r="M29" s="56"/>
      <c r="N29" s="56"/>
      <c r="O29" s="56"/>
      <c r="P29" s="56"/>
      <c r="Q29" s="56"/>
      <c r="R29" s="56"/>
      <c r="S29" s="49">
        <f t="shared" si="0"/>
        <v>0</v>
      </c>
    </row>
    <row r="30" spans="1:20" s="52" customFormat="1" ht="16.5" hidden="1" x14ac:dyDescent="0.3">
      <c r="A30" s="113" t="s">
        <v>114</v>
      </c>
      <c r="B30" s="16" t="s">
        <v>53</v>
      </c>
      <c r="C30" s="114" t="s">
        <v>115</v>
      </c>
      <c r="D30" s="26" t="s">
        <v>116</v>
      </c>
      <c r="E30" s="115" t="s">
        <v>117</v>
      </c>
      <c r="F30" s="24">
        <v>17.800999999999998</v>
      </c>
      <c r="G30" s="116" t="s">
        <v>25</v>
      </c>
      <c r="H30" s="57"/>
      <c r="I30" s="57"/>
      <c r="J30" s="57"/>
      <c r="K30" s="57"/>
      <c r="L30" s="56"/>
      <c r="M30" s="56"/>
      <c r="N30" s="56"/>
      <c r="O30" s="56"/>
      <c r="P30" s="56">
        <v>25762</v>
      </c>
      <c r="Q30" s="56"/>
      <c r="R30" s="56"/>
      <c r="S30" s="49">
        <f t="shared" si="0"/>
        <v>0</v>
      </c>
    </row>
    <row r="31" spans="1:20" s="52" customFormat="1" ht="16.5" hidden="1" x14ac:dyDescent="0.3">
      <c r="A31" s="61"/>
      <c r="B31" s="46"/>
      <c r="C31" s="47"/>
      <c r="D31" s="47"/>
      <c r="E31" s="60"/>
      <c r="F31" s="62"/>
      <c r="G31" s="63"/>
      <c r="H31" s="57"/>
      <c r="I31" s="57"/>
      <c r="J31" s="57"/>
      <c r="K31" s="57"/>
      <c r="L31" s="56"/>
      <c r="M31" s="56"/>
      <c r="N31" s="56"/>
      <c r="O31" s="56"/>
      <c r="P31" s="56"/>
      <c r="Q31" s="56"/>
      <c r="R31" s="56"/>
      <c r="S31" s="49">
        <f t="shared" si="0"/>
        <v>0</v>
      </c>
      <c r="T31" s="64"/>
    </row>
    <row r="32" spans="1:20" s="52" customFormat="1" ht="16.5" hidden="1" x14ac:dyDescent="0.3">
      <c r="A32" s="65"/>
      <c r="B32" s="46"/>
      <c r="C32" s="47"/>
      <c r="D32" s="47"/>
      <c r="E32" s="60"/>
      <c r="F32" s="46"/>
      <c r="G32" s="55"/>
      <c r="H32" s="57"/>
      <c r="I32" s="57"/>
      <c r="J32" s="57"/>
      <c r="K32" s="57"/>
      <c r="L32" s="56"/>
      <c r="M32" s="56"/>
      <c r="N32" s="56"/>
      <c r="O32" s="56"/>
      <c r="P32" s="56"/>
      <c r="Q32" s="56"/>
      <c r="R32" s="56"/>
      <c r="S32" s="49">
        <f t="shared" si="0"/>
        <v>0</v>
      </c>
    </row>
    <row r="33" spans="1:20" s="52" customFormat="1" ht="16.5" hidden="1" x14ac:dyDescent="0.3">
      <c r="A33" s="51"/>
      <c r="B33" s="46"/>
      <c r="C33" s="47"/>
      <c r="D33" s="47"/>
      <c r="E33" s="60"/>
      <c r="F33" s="46"/>
      <c r="G33" s="55"/>
      <c r="H33" s="57"/>
      <c r="I33" s="57"/>
      <c r="J33" s="57"/>
      <c r="K33" s="57"/>
      <c r="L33" s="56"/>
      <c r="M33" s="56"/>
      <c r="N33" s="56"/>
      <c r="O33" s="56"/>
      <c r="P33" s="56"/>
      <c r="Q33" s="56"/>
      <c r="R33" s="56"/>
      <c r="S33" s="49">
        <f t="shared" si="0"/>
        <v>0</v>
      </c>
    </row>
    <row r="34" spans="1:20" s="52" customFormat="1" ht="16.5" hidden="1" x14ac:dyDescent="0.3">
      <c r="A34" s="59" t="s">
        <v>8</v>
      </c>
      <c r="B34" s="66"/>
      <c r="C34" s="67"/>
      <c r="D34" s="67"/>
      <c r="E34" s="68"/>
      <c r="F34" s="43"/>
      <c r="G34" s="69"/>
      <c r="H34" s="43"/>
      <c r="I34" s="43"/>
      <c r="J34" s="43"/>
      <c r="K34" s="43"/>
      <c r="L34" s="95"/>
      <c r="M34" s="95"/>
      <c r="N34" s="95"/>
      <c r="O34" s="95"/>
      <c r="P34" s="95"/>
      <c r="Q34" s="95"/>
      <c r="R34" s="95"/>
      <c r="S34" s="49">
        <f t="shared" si="0"/>
        <v>0</v>
      </c>
    </row>
    <row r="35" spans="1:20" s="50" customFormat="1" ht="16.5" hidden="1" x14ac:dyDescent="0.3">
      <c r="A35" s="44" t="s">
        <v>40</v>
      </c>
      <c r="B35" s="66"/>
      <c r="C35" s="67"/>
      <c r="D35" s="67"/>
      <c r="E35" s="68"/>
      <c r="F35" s="43"/>
      <c r="G35" s="43"/>
      <c r="H35" s="44"/>
      <c r="I35" s="82"/>
      <c r="J35" s="82"/>
      <c r="K35" s="82"/>
      <c r="L35" s="82"/>
      <c r="M35" s="82"/>
      <c r="N35" s="82"/>
      <c r="O35" s="82"/>
      <c r="P35" s="82"/>
      <c r="Q35" s="82"/>
      <c r="R35" s="82"/>
      <c r="S35" s="49">
        <f t="shared" si="0"/>
        <v>0</v>
      </c>
    </row>
    <row r="36" spans="1:20" s="50" customFormat="1" ht="16.5" hidden="1" x14ac:dyDescent="0.3">
      <c r="A36" s="79" t="s">
        <v>41</v>
      </c>
      <c r="B36" s="40" t="s">
        <v>42</v>
      </c>
      <c r="C36" s="15" t="s">
        <v>43</v>
      </c>
      <c r="D36" s="15" t="s">
        <v>44</v>
      </c>
      <c r="E36" s="15" t="s">
        <v>45</v>
      </c>
      <c r="F36" s="15">
        <v>17.225000000000001</v>
      </c>
      <c r="G36" s="80" t="s">
        <v>46</v>
      </c>
      <c r="H36" s="77"/>
      <c r="I36" s="83">
        <f>72650-1</f>
        <v>72649</v>
      </c>
      <c r="J36" s="83"/>
      <c r="K36" s="83"/>
      <c r="L36" s="83"/>
      <c r="M36" s="83"/>
      <c r="N36" s="83"/>
      <c r="O36" s="83"/>
      <c r="P36" s="83"/>
      <c r="Q36" s="83"/>
      <c r="R36" s="83"/>
      <c r="S36" s="49">
        <f t="shared" si="0"/>
        <v>0</v>
      </c>
    </row>
    <row r="37" spans="1:20" s="50" customFormat="1" ht="16.5" hidden="1" x14ac:dyDescent="0.3">
      <c r="A37" s="79" t="s">
        <v>41</v>
      </c>
      <c r="B37" s="81" t="s">
        <v>47</v>
      </c>
      <c r="C37" s="15" t="s">
        <v>43</v>
      </c>
      <c r="D37" s="15" t="s">
        <v>44</v>
      </c>
      <c r="E37" s="15" t="s">
        <v>45</v>
      </c>
      <c r="F37" s="15">
        <v>17.225000000000001</v>
      </c>
      <c r="G37" s="80" t="s">
        <v>46</v>
      </c>
      <c r="H37" s="48"/>
      <c r="I37" s="82">
        <v>1</v>
      </c>
      <c r="J37" s="82"/>
      <c r="K37" s="82"/>
      <c r="L37" s="82"/>
      <c r="M37" s="82"/>
      <c r="N37" s="82"/>
      <c r="O37" s="82"/>
      <c r="P37" s="82"/>
      <c r="Q37" s="82"/>
      <c r="R37" s="82"/>
      <c r="S37" s="49">
        <f t="shared" si="0"/>
        <v>0</v>
      </c>
    </row>
    <row r="38" spans="1:20" s="50" customFormat="1" ht="16.5" hidden="1" x14ac:dyDescent="0.3">
      <c r="A38" s="70"/>
      <c r="B38" s="46"/>
      <c r="C38" s="44"/>
      <c r="D38" s="44"/>
      <c r="E38" s="44"/>
      <c r="F38" s="44"/>
      <c r="G38" s="44"/>
      <c r="H38" s="48"/>
      <c r="I38" s="82"/>
      <c r="J38" s="82"/>
      <c r="K38" s="82"/>
      <c r="L38" s="82"/>
      <c r="M38" s="82"/>
      <c r="N38" s="82"/>
      <c r="O38" s="82"/>
      <c r="P38" s="82"/>
      <c r="Q38" s="82"/>
      <c r="R38" s="82"/>
      <c r="S38" s="49">
        <f t="shared" si="0"/>
        <v>0</v>
      </c>
      <c r="T38" s="71"/>
    </row>
    <row r="39" spans="1:20" s="50" customFormat="1" ht="16.5" hidden="1" x14ac:dyDescent="0.3">
      <c r="A39" s="51"/>
      <c r="B39" s="46"/>
      <c r="C39" s="44"/>
      <c r="D39" s="44"/>
      <c r="E39" s="44"/>
      <c r="F39" s="44"/>
      <c r="G39" s="44"/>
      <c r="H39" s="48"/>
      <c r="I39" s="82"/>
      <c r="J39" s="82"/>
      <c r="K39" s="82"/>
      <c r="L39" s="82"/>
      <c r="M39" s="82"/>
      <c r="N39" s="82"/>
      <c r="O39" s="82"/>
      <c r="P39" s="82"/>
      <c r="Q39" s="82"/>
      <c r="R39" s="82"/>
      <c r="S39" s="49">
        <f t="shared" si="0"/>
        <v>0</v>
      </c>
    </row>
    <row r="40" spans="1:20" s="50" customFormat="1" ht="16.5" hidden="1" x14ac:dyDescent="0.3">
      <c r="A40" s="72"/>
      <c r="B40" s="46"/>
      <c r="C40" s="47"/>
      <c r="D40" s="47"/>
      <c r="E40" s="60"/>
      <c r="F40" s="44"/>
      <c r="G40" s="44"/>
      <c r="H40" s="48"/>
      <c r="I40" s="48"/>
      <c r="J40" s="48"/>
      <c r="K40" s="48"/>
      <c r="L40" s="82"/>
      <c r="M40" s="82"/>
      <c r="N40" s="82"/>
      <c r="O40" s="82"/>
      <c r="P40" s="82"/>
      <c r="Q40" s="82"/>
      <c r="R40" s="82"/>
      <c r="S40" s="49">
        <f t="shared" si="0"/>
        <v>0</v>
      </c>
    </row>
    <row r="41" spans="1:20" s="50" customFormat="1" ht="16.5" hidden="1" x14ac:dyDescent="0.3">
      <c r="A41" s="59" t="s">
        <v>8</v>
      </c>
      <c r="B41" s="66"/>
      <c r="C41" s="67"/>
      <c r="D41" s="67"/>
      <c r="E41" s="68"/>
      <c r="F41" s="43"/>
      <c r="G41" s="43"/>
      <c r="H41" s="48"/>
      <c r="I41" s="48"/>
      <c r="J41" s="48"/>
      <c r="K41" s="48"/>
      <c r="L41" s="82"/>
      <c r="M41" s="82"/>
      <c r="N41" s="82"/>
      <c r="O41" s="82"/>
      <c r="P41" s="82"/>
      <c r="Q41" s="82"/>
      <c r="R41" s="82"/>
      <c r="S41" s="49">
        <f t="shared" si="0"/>
        <v>0</v>
      </c>
    </row>
    <row r="42" spans="1:20" s="52" customFormat="1" ht="16.5" hidden="1" x14ac:dyDescent="0.3">
      <c r="A42" s="44" t="s">
        <v>51</v>
      </c>
      <c r="B42" s="66"/>
      <c r="C42" s="67"/>
      <c r="D42" s="67"/>
      <c r="E42" s="67"/>
      <c r="F42" s="66"/>
      <c r="G42" s="66"/>
      <c r="H42" s="73"/>
      <c r="I42" s="73"/>
      <c r="J42" s="73"/>
      <c r="K42" s="73"/>
      <c r="L42" s="73"/>
      <c r="M42" s="73"/>
      <c r="N42" s="73"/>
      <c r="O42" s="73"/>
      <c r="P42" s="73"/>
      <c r="Q42" s="73"/>
      <c r="R42" s="73"/>
      <c r="S42" s="49">
        <f t="shared" si="0"/>
        <v>0</v>
      </c>
    </row>
    <row r="43" spans="1:20" s="52" customFormat="1" ht="16.5" hidden="1" x14ac:dyDescent="0.3">
      <c r="A43" s="84" t="s">
        <v>52</v>
      </c>
      <c r="B43" s="16" t="s">
        <v>53</v>
      </c>
      <c r="C43" s="85" t="s">
        <v>54</v>
      </c>
      <c r="D43" s="15" t="s">
        <v>16</v>
      </c>
      <c r="E43" s="15">
        <v>6501</v>
      </c>
      <c r="F43" s="16">
        <v>17.259</v>
      </c>
      <c r="G43" s="74" t="s">
        <v>26</v>
      </c>
      <c r="H43" s="73"/>
      <c r="I43" s="73"/>
      <c r="J43" s="73">
        <f>830112-1</f>
        <v>830111</v>
      </c>
      <c r="K43" s="73"/>
      <c r="L43" s="73"/>
      <c r="M43" s="73"/>
      <c r="N43" s="73"/>
      <c r="O43" s="73"/>
      <c r="P43" s="73"/>
      <c r="Q43" s="73"/>
      <c r="R43" s="73"/>
      <c r="S43" s="49">
        <f t="shared" si="0"/>
        <v>0</v>
      </c>
    </row>
    <row r="44" spans="1:20" s="52" customFormat="1" ht="16.5" hidden="1" x14ac:dyDescent="0.3">
      <c r="A44" s="84" t="s">
        <v>52</v>
      </c>
      <c r="B44" s="16" t="s">
        <v>55</v>
      </c>
      <c r="C44" s="85" t="s">
        <v>54</v>
      </c>
      <c r="D44" s="15" t="s">
        <v>16</v>
      </c>
      <c r="E44" s="15">
        <v>6501</v>
      </c>
      <c r="F44" s="16">
        <v>17.259</v>
      </c>
      <c r="G44" s="74" t="s">
        <v>26</v>
      </c>
      <c r="H44" s="73"/>
      <c r="I44" s="73"/>
      <c r="J44" s="73">
        <v>1</v>
      </c>
      <c r="K44" s="73"/>
      <c r="L44" s="73"/>
      <c r="M44" s="73"/>
      <c r="N44" s="73"/>
      <c r="O44" s="73"/>
      <c r="P44" s="73"/>
      <c r="Q44" s="73"/>
      <c r="R44" s="73"/>
      <c r="S44" s="49">
        <f t="shared" si="0"/>
        <v>0</v>
      </c>
    </row>
    <row r="45" spans="1:20" s="50" customFormat="1" ht="16.5" hidden="1" x14ac:dyDescent="0.3">
      <c r="A45" s="86" t="s">
        <v>56</v>
      </c>
      <c r="B45" s="16" t="s">
        <v>53</v>
      </c>
      <c r="C45" s="85" t="s">
        <v>57</v>
      </c>
      <c r="D45" s="15" t="s">
        <v>17</v>
      </c>
      <c r="E45" s="15">
        <v>6502</v>
      </c>
      <c r="F45" s="15">
        <v>17.257999999999999</v>
      </c>
      <c r="G45" s="74" t="s">
        <v>26</v>
      </c>
      <c r="H45" s="75"/>
      <c r="I45" s="75"/>
      <c r="J45" s="75">
        <f>159600-1</f>
        <v>159599</v>
      </c>
      <c r="K45" s="75"/>
      <c r="L45" s="75"/>
      <c r="M45" s="75"/>
      <c r="N45" s="75"/>
      <c r="O45" s="75"/>
      <c r="P45" s="75"/>
      <c r="Q45" s="75"/>
      <c r="R45" s="75"/>
      <c r="S45" s="49">
        <f t="shared" si="0"/>
        <v>0</v>
      </c>
    </row>
    <row r="46" spans="1:20" s="50" customFormat="1" ht="16.5" hidden="1" x14ac:dyDescent="0.3">
      <c r="A46" s="86" t="s">
        <v>56</v>
      </c>
      <c r="B46" s="16" t="s">
        <v>55</v>
      </c>
      <c r="C46" s="85" t="s">
        <v>57</v>
      </c>
      <c r="D46" s="15" t="s">
        <v>17</v>
      </c>
      <c r="E46" s="15">
        <v>6502</v>
      </c>
      <c r="F46" s="15">
        <v>17.257999999999999</v>
      </c>
      <c r="G46" s="74" t="s">
        <v>26</v>
      </c>
      <c r="H46" s="75"/>
      <c r="I46" s="75"/>
      <c r="J46" s="75">
        <v>1</v>
      </c>
      <c r="K46" s="75"/>
      <c r="L46" s="75"/>
      <c r="M46" s="75"/>
      <c r="N46" s="75"/>
      <c r="O46" s="75"/>
      <c r="P46" s="75"/>
      <c r="Q46" s="75"/>
      <c r="R46" s="75"/>
      <c r="S46" s="49">
        <f t="shared" si="0"/>
        <v>0</v>
      </c>
    </row>
    <row r="47" spans="1:20" s="50" customFormat="1" ht="16.5" hidden="1" x14ac:dyDescent="0.3">
      <c r="A47" s="86" t="s">
        <v>56</v>
      </c>
      <c r="B47" s="16" t="s">
        <v>53</v>
      </c>
      <c r="C47" s="85" t="s">
        <v>87</v>
      </c>
      <c r="D47" s="15" t="s">
        <v>17</v>
      </c>
      <c r="E47" s="15">
        <v>6502</v>
      </c>
      <c r="F47" s="15">
        <v>17.257999999999999</v>
      </c>
      <c r="G47" s="106" t="s">
        <v>26</v>
      </c>
      <c r="H47" s="73"/>
      <c r="I47" s="73"/>
      <c r="J47" s="73"/>
      <c r="K47" s="73"/>
      <c r="L47" s="73"/>
      <c r="M47" s="73"/>
      <c r="N47" s="73">
        <f>652235-1</f>
        <v>652234</v>
      </c>
      <c r="O47" s="73"/>
      <c r="P47" s="73"/>
      <c r="Q47" s="73"/>
      <c r="R47" s="73"/>
      <c r="S47" s="49">
        <f t="shared" si="0"/>
        <v>0</v>
      </c>
    </row>
    <row r="48" spans="1:20" s="50" customFormat="1" ht="16.5" hidden="1" x14ac:dyDescent="0.3">
      <c r="A48" s="86" t="s">
        <v>56</v>
      </c>
      <c r="B48" s="16" t="s">
        <v>55</v>
      </c>
      <c r="C48" s="85" t="s">
        <v>87</v>
      </c>
      <c r="D48" s="15" t="s">
        <v>17</v>
      </c>
      <c r="E48" s="15">
        <v>6502</v>
      </c>
      <c r="F48" s="15">
        <v>17.257999999999999</v>
      </c>
      <c r="G48" s="106" t="s">
        <v>26</v>
      </c>
      <c r="H48" s="73"/>
      <c r="I48" s="73"/>
      <c r="J48" s="73"/>
      <c r="K48" s="73"/>
      <c r="L48" s="73"/>
      <c r="M48" s="73"/>
      <c r="N48" s="73">
        <v>1</v>
      </c>
      <c r="O48" s="73"/>
      <c r="P48" s="73"/>
      <c r="Q48" s="73"/>
      <c r="R48" s="73"/>
      <c r="S48" s="49">
        <f t="shared" si="0"/>
        <v>0</v>
      </c>
    </row>
    <row r="49" spans="1:20" s="50" customFormat="1" ht="16.5" hidden="1" x14ac:dyDescent="0.3">
      <c r="A49" s="107" t="s">
        <v>88</v>
      </c>
      <c r="B49" s="16" t="s">
        <v>53</v>
      </c>
      <c r="C49" s="15" t="s">
        <v>89</v>
      </c>
      <c r="D49" s="15" t="s">
        <v>21</v>
      </c>
      <c r="E49" s="15">
        <v>6503</v>
      </c>
      <c r="F49" s="15">
        <v>17.277999999999999</v>
      </c>
      <c r="G49" s="106" t="s">
        <v>26</v>
      </c>
      <c r="H49" s="73"/>
      <c r="I49" s="73"/>
      <c r="J49" s="73"/>
      <c r="K49" s="73"/>
      <c r="L49" s="73"/>
      <c r="M49" s="73"/>
      <c r="N49" s="73">
        <f>181867-1</f>
        <v>181866</v>
      </c>
      <c r="O49" s="73"/>
      <c r="P49" s="73"/>
      <c r="Q49" s="73"/>
      <c r="R49" s="73"/>
      <c r="S49" s="49">
        <f t="shared" si="0"/>
        <v>0</v>
      </c>
    </row>
    <row r="50" spans="1:20" s="50" customFormat="1" ht="16.5" hidden="1" x14ac:dyDescent="0.3">
      <c r="A50" s="107" t="s">
        <v>88</v>
      </c>
      <c r="B50" s="16" t="s">
        <v>55</v>
      </c>
      <c r="C50" s="15" t="s">
        <v>89</v>
      </c>
      <c r="D50" s="15" t="s">
        <v>21</v>
      </c>
      <c r="E50" s="15">
        <v>6503</v>
      </c>
      <c r="F50" s="15">
        <v>17.277999999999999</v>
      </c>
      <c r="G50" s="106" t="s">
        <v>26</v>
      </c>
      <c r="H50" s="73"/>
      <c r="I50" s="73"/>
      <c r="J50" s="73"/>
      <c r="K50" s="73"/>
      <c r="L50" s="73"/>
      <c r="M50" s="73"/>
      <c r="N50" s="73">
        <v>1</v>
      </c>
      <c r="O50" s="73"/>
      <c r="P50" s="73"/>
      <c r="Q50" s="73"/>
      <c r="R50" s="73"/>
      <c r="S50" s="49">
        <f t="shared" si="0"/>
        <v>0</v>
      </c>
    </row>
    <row r="51" spans="1:20" s="50" customFormat="1" ht="16.5" hidden="1" x14ac:dyDescent="0.3">
      <c r="A51" s="107" t="s">
        <v>88</v>
      </c>
      <c r="B51" s="16" t="s">
        <v>53</v>
      </c>
      <c r="C51" s="15" t="s">
        <v>90</v>
      </c>
      <c r="D51" s="15" t="s">
        <v>21</v>
      </c>
      <c r="E51" s="15">
        <v>6503</v>
      </c>
      <c r="F51" s="15">
        <v>17.277999999999999</v>
      </c>
      <c r="G51" s="106" t="s">
        <v>26</v>
      </c>
      <c r="H51" s="73"/>
      <c r="I51" s="73"/>
      <c r="J51" s="73"/>
      <c r="K51" s="73"/>
      <c r="L51" s="73"/>
      <c r="M51" s="73"/>
      <c r="N51" s="73">
        <f>661801-1</f>
        <v>661800</v>
      </c>
      <c r="O51" s="73"/>
      <c r="P51" s="73"/>
      <c r="Q51" s="73"/>
      <c r="R51" s="73"/>
      <c r="S51" s="49">
        <f t="shared" si="0"/>
        <v>0</v>
      </c>
    </row>
    <row r="52" spans="1:20" s="50" customFormat="1" ht="16.5" hidden="1" x14ac:dyDescent="0.3">
      <c r="A52" s="107" t="s">
        <v>88</v>
      </c>
      <c r="B52" s="16" t="s">
        <v>55</v>
      </c>
      <c r="C52" s="15" t="s">
        <v>90</v>
      </c>
      <c r="D52" s="15" t="s">
        <v>21</v>
      </c>
      <c r="E52" s="15">
        <v>6503</v>
      </c>
      <c r="F52" s="15">
        <v>17.277999999999999</v>
      </c>
      <c r="G52" s="106" t="s">
        <v>26</v>
      </c>
      <c r="H52" s="73"/>
      <c r="I52" s="73"/>
      <c r="J52" s="73"/>
      <c r="K52" s="73"/>
      <c r="L52" s="73"/>
      <c r="M52" s="73"/>
      <c r="N52" s="73">
        <v>1</v>
      </c>
      <c r="O52" s="73"/>
      <c r="P52" s="73"/>
      <c r="Q52" s="73"/>
      <c r="R52" s="73"/>
      <c r="S52" s="49">
        <f t="shared" si="0"/>
        <v>0</v>
      </c>
    </row>
    <row r="53" spans="1:20" s="50" customFormat="1" ht="16.5" hidden="1" x14ac:dyDescent="0.3">
      <c r="A53" s="72"/>
      <c r="B53" s="46"/>
      <c r="C53" s="44"/>
      <c r="D53" s="44"/>
      <c r="E53" s="43"/>
      <c r="F53" s="44"/>
      <c r="G53" s="74"/>
      <c r="H53" s="73"/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49">
        <f t="shared" si="0"/>
        <v>0</v>
      </c>
    </row>
    <row r="54" spans="1:20" s="50" customFormat="1" ht="16.5" hidden="1" x14ac:dyDescent="0.3">
      <c r="A54" s="72"/>
      <c r="B54" s="46"/>
      <c r="C54" s="44"/>
      <c r="D54" s="44"/>
      <c r="E54" s="43"/>
      <c r="F54" s="44"/>
      <c r="G54" s="74"/>
      <c r="H54" s="73"/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49">
        <f t="shared" si="0"/>
        <v>0</v>
      </c>
      <c r="T54" s="71"/>
    </row>
    <row r="55" spans="1:20" s="52" customFormat="1" ht="16.5" hidden="1" x14ac:dyDescent="0.3">
      <c r="A55" s="72"/>
      <c r="B55" s="46"/>
      <c r="C55" s="76"/>
      <c r="D55" s="44"/>
      <c r="E55" s="46"/>
      <c r="F55" s="44"/>
      <c r="G55" s="44"/>
      <c r="H55" s="75"/>
      <c r="I55" s="75"/>
      <c r="J55" s="75"/>
      <c r="K55" s="75"/>
      <c r="L55" s="75"/>
      <c r="M55" s="75"/>
      <c r="N55" s="75"/>
      <c r="O55" s="75"/>
      <c r="P55" s="75"/>
      <c r="Q55" s="75"/>
      <c r="R55" s="75"/>
      <c r="S55" s="49">
        <f t="shared" si="0"/>
        <v>0</v>
      </c>
    </row>
    <row r="56" spans="1:20" s="52" customFormat="1" ht="16.5" hidden="1" x14ac:dyDescent="0.3">
      <c r="A56" s="72"/>
      <c r="B56" s="46"/>
      <c r="C56" s="76"/>
      <c r="D56" s="44"/>
      <c r="E56" s="46"/>
      <c r="F56" s="44"/>
      <c r="G56" s="44"/>
      <c r="H56" s="75"/>
      <c r="I56" s="75"/>
      <c r="J56" s="75"/>
      <c r="K56" s="75"/>
      <c r="L56" s="75"/>
      <c r="M56" s="75"/>
      <c r="N56" s="75"/>
      <c r="O56" s="75"/>
      <c r="P56" s="75"/>
      <c r="Q56" s="75"/>
      <c r="R56" s="75"/>
      <c r="S56" s="49">
        <f t="shared" si="0"/>
        <v>0</v>
      </c>
    </row>
    <row r="57" spans="1:20" s="50" customFormat="1" ht="16.5" hidden="1" x14ac:dyDescent="0.3">
      <c r="A57" s="72"/>
      <c r="B57" s="46"/>
      <c r="C57" s="76"/>
      <c r="D57" s="44"/>
      <c r="E57" s="46"/>
      <c r="F57" s="44"/>
      <c r="G57" s="44"/>
      <c r="H57" s="75"/>
      <c r="I57" s="75"/>
      <c r="J57" s="75"/>
      <c r="K57" s="75"/>
      <c r="L57" s="75"/>
      <c r="M57" s="75"/>
      <c r="N57" s="75"/>
      <c r="O57" s="75"/>
      <c r="P57" s="75"/>
      <c r="Q57" s="75"/>
      <c r="R57" s="75"/>
      <c r="S57" s="49">
        <f t="shared" si="0"/>
        <v>0</v>
      </c>
    </row>
    <row r="58" spans="1:20" s="50" customFormat="1" ht="16.5" x14ac:dyDescent="0.3">
      <c r="A58" s="77"/>
      <c r="B58" s="77"/>
      <c r="C58" s="77"/>
      <c r="D58" s="43"/>
      <c r="E58" s="43"/>
      <c r="F58" s="43"/>
      <c r="G58" s="43"/>
      <c r="H58" s="73"/>
      <c r="I58" s="73"/>
      <c r="J58" s="73"/>
      <c r="K58" s="73"/>
      <c r="L58" s="73"/>
      <c r="M58" s="73"/>
      <c r="N58" s="73"/>
      <c r="O58" s="73"/>
      <c r="P58" s="73"/>
      <c r="Q58" s="73"/>
      <c r="R58" s="73"/>
      <c r="S58" s="49"/>
    </row>
    <row r="59" spans="1:20" s="50" customFormat="1" ht="16.5" x14ac:dyDescent="0.3">
      <c r="A59" s="51" t="s">
        <v>0</v>
      </c>
      <c r="B59" s="51"/>
      <c r="C59" s="78"/>
      <c r="D59" s="78"/>
      <c r="E59" s="78"/>
      <c r="F59" s="78"/>
      <c r="G59" s="78"/>
      <c r="H59" s="73">
        <f>SUM(H13:H58)</f>
        <v>4866.2550000000001</v>
      </c>
      <c r="I59" s="73">
        <f>SUM(I18:I58)</f>
        <v>72650</v>
      </c>
      <c r="J59" s="73">
        <f>SUM(J42:J57)</f>
        <v>989712</v>
      </c>
      <c r="K59" s="73">
        <f>SUM(K7:K11)</f>
        <v>511986.17</v>
      </c>
      <c r="L59" s="73">
        <f>SUM(L9:L11)</f>
        <v>95000</v>
      </c>
      <c r="M59" s="73">
        <f>SUM(M19:M24)</f>
        <v>31575.190229807002</v>
      </c>
      <c r="N59" s="73">
        <f>SUM(N42:N53)</f>
        <v>1495903</v>
      </c>
      <c r="O59" s="73">
        <f>SUM(O13:O27)</f>
        <v>30117.52</v>
      </c>
      <c r="P59" s="73">
        <f>SUM(P11:P58)</f>
        <v>25762</v>
      </c>
      <c r="Q59" s="73">
        <f>SUM(Q14:Q17)</f>
        <v>216913.79</v>
      </c>
      <c r="R59" s="73">
        <f>SUM(R13:R26)</f>
        <v>68453.524176319639</v>
      </c>
      <c r="S59" s="49"/>
    </row>
    <row r="60" spans="1:20" s="7" customFormat="1" ht="18.75" x14ac:dyDescent="0.3">
      <c r="A60" s="19"/>
      <c r="B60" s="20"/>
      <c r="C60" s="21"/>
      <c r="D60" s="21"/>
      <c r="E60" s="21"/>
      <c r="F60" s="21"/>
      <c r="G60" s="21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3"/>
    </row>
    <row r="61" spans="1:20" ht="16.5" hidden="1" x14ac:dyDescent="0.3">
      <c r="A61" s="25" t="s">
        <v>9</v>
      </c>
      <c r="B61" s="7"/>
    </row>
    <row r="62" spans="1:20" ht="15" hidden="1" x14ac:dyDescent="0.25">
      <c r="A62" s="25" t="s">
        <v>37</v>
      </c>
    </row>
    <row r="63" spans="1:20" ht="15" hidden="1" x14ac:dyDescent="0.25">
      <c r="A63" s="41" t="s">
        <v>32</v>
      </c>
    </row>
    <row r="64" spans="1:20" ht="15" hidden="1" x14ac:dyDescent="0.25">
      <c r="A64" s="25" t="s">
        <v>48</v>
      </c>
    </row>
    <row r="65" spans="1:21" ht="15" hidden="1" x14ac:dyDescent="0.25">
      <c r="A65" s="41" t="s">
        <v>49</v>
      </c>
    </row>
    <row r="66" spans="1:21" ht="15" hidden="1" x14ac:dyDescent="0.25">
      <c r="A66" s="25" t="s">
        <v>58</v>
      </c>
    </row>
    <row r="67" spans="1:21" ht="15" hidden="1" x14ac:dyDescent="0.25">
      <c r="A67" s="41" t="s">
        <v>59</v>
      </c>
    </row>
    <row r="68" spans="1:21" ht="15" hidden="1" x14ac:dyDescent="0.25">
      <c r="A68" s="25" t="s">
        <v>61</v>
      </c>
    </row>
    <row r="69" spans="1:21" ht="15" hidden="1" x14ac:dyDescent="0.25">
      <c r="A69" s="41" t="s">
        <v>62</v>
      </c>
    </row>
    <row r="70" spans="1:21" ht="15" hidden="1" x14ac:dyDescent="0.25">
      <c r="A70" s="25" t="s">
        <v>73</v>
      </c>
    </row>
    <row r="71" spans="1:21" ht="15" hidden="1" x14ac:dyDescent="0.25">
      <c r="A71" s="41" t="s">
        <v>72</v>
      </c>
    </row>
    <row r="72" spans="1:21" s="25" customFormat="1" ht="15" hidden="1" x14ac:dyDescent="0.25">
      <c r="A72" s="25" t="s">
        <v>83</v>
      </c>
      <c r="C72" s="97"/>
      <c r="D72" s="97"/>
      <c r="E72" s="97"/>
      <c r="F72" s="97"/>
      <c r="G72" s="97"/>
      <c r="H72" s="97"/>
      <c r="I72" s="98"/>
      <c r="J72" s="98"/>
      <c r="K72" s="98"/>
      <c r="L72" s="98"/>
      <c r="M72" s="98"/>
      <c r="N72" s="98"/>
      <c r="O72" s="98"/>
      <c r="P72" s="98"/>
      <c r="Q72" s="98"/>
      <c r="R72" s="98"/>
      <c r="S72" s="98"/>
      <c r="T72" s="98"/>
      <c r="U72" s="99"/>
    </row>
    <row r="73" spans="1:21" ht="15" hidden="1" x14ac:dyDescent="0.25">
      <c r="A73" s="41" t="s">
        <v>81</v>
      </c>
      <c r="I73" s="100"/>
      <c r="J73" s="100"/>
      <c r="K73" s="100"/>
      <c r="L73" s="100"/>
      <c r="M73" s="100"/>
      <c r="N73" s="100"/>
      <c r="O73" s="100"/>
      <c r="P73" s="100"/>
      <c r="Q73" s="100"/>
      <c r="R73" s="100"/>
      <c r="S73" s="100"/>
      <c r="T73" s="100"/>
      <c r="U73" s="101"/>
    </row>
    <row r="74" spans="1:21" s="103" customFormat="1" hidden="1" x14ac:dyDescent="0.25">
      <c r="A74" s="102" t="s">
        <v>82</v>
      </c>
      <c r="C74" s="104"/>
      <c r="D74" s="104"/>
      <c r="E74" s="104"/>
      <c r="F74" s="104"/>
      <c r="G74" s="104"/>
      <c r="H74" s="105"/>
      <c r="I74" s="105"/>
      <c r="J74" s="105"/>
      <c r="K74" s="105"/>
      <c r="L74" s="105"/>
      <c r="M74" s="105"/>
      <c r="N74" s="105"/>
      <c r="O74" s="105"/>
      <c r="P74" s="105"/>
      <c r="Q74" s="105"/>
      <c r="R74" s="105"/>
    </row>
    <row r="77" spans="1:21" ht="15" hidden="1" x14ac:dyDescent="0.25">
      <c r="A77" s="25" t="s">
        <v>86</v>
      </c>
    </row>
    <row r="78" spans="1:21" ht="15" hidden="1" x14ac:dyDescent="0.25">
      <c r="A78" s="41" t="s">
        <v>85</v>
      </c>
    </row>
    <row r="79" spans="1:21" ht="15" hidden="1" x14ac:dyDescent="0.25">
      <c r="A79" s="25" t="s">
        <v>108</v>
      </c>
    </row>
    <row r="80" spans="1:21" ht="15" hidden="1" x14ac:dyDescent="0.25">
      <c r="A80" s="41" t="s">
        <v>109</v>
      </c>
    </row>
    <row r="81" spans="1:1" ht="15" hidden="1" x14ac:dyDescent="0.25">
      <c r="A81" s="25" t="s">
        <v>111</v>
      </c>
    </row>
    <row r="82" spans="1:1" ht="15" hidden="1" x14ac:dyDescent="0.25">
      <c r="A82" s="41" t="s">
        <v>112</v>
      </c>
    </row>
    <row r="83" spans="1:1" ht="15" hidden="1" x14ac:dyDescent="0.25">
      <c r="A83" s="25" t="s">
        <v>123</v>
      </c>
    </row>
    <row r="84" spans="1:1" ht="15" hidden="1" x14ac:dyDescent="0.25">
      <c r="A84" s="41" t="s">
        <v>124</v>
      </c>
    </row>
    <row r="85" spans="1:1" ht="15" x14ac:dyDescent="0.25">
      <c r="A85" s="25" t="s">
        <v>127</v>
      </c>
    </row>
    <row r="86" spans="1:1" ht="15" x14ac:dyDescent="0.25">
      <c r="A86" s="41" t="s">
        <v>126</v>
      </c>
    </row>
    <row r="95" spans="1:1" ht="16.5" x14ac:dyDescent="0.3">
      <c r="A95" s="10" t="s">
        <v>27</v>
      </c>
    </row>
    <row r="96" spans="1:1" ht="16.5" x14ac:dyDescent="0.3">
      <c r="A96" s="10" t="s">
        <v>30</v>
      </c>
    </row>
    <row r="97" spans="1:1" ht="16.5" x14ac:dyDescent="0.3">
      <c r="A97" s="10" t="s">
        <v>28</v>
      </c>
    </row>
    <row r="98" spans="1:1" ht="16.5" x14ac:dyDescent="0.3">
      <c r="A98" s="10" t="s">
        <v>29</v>
      </c>
    </row>
  </sheetData>
  <mergeCells count="1">
    <mergeCell ref="B1:H1"/>
  </mergeCells>
  <phoneticPr fontId="0" type="noConversion"/>
  <hyperlinks>
    <hyperlink ref="A74" r:id="rId1" display="mailto:Lisa.J.Caissie@mass.gov" xr:uid="{DB711C29-0DA8-484E-BCB6-F6BF7B7969A8}"/>
  </hyperlinks>
  <pageMargins left="0.5" right="0" top="0.25" bottom="0.25" header="0" footer="0"/>
  <pageSetup scale="65" orientation="landscape" r:id="rId2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5286799-475F-495A-B5CB-EFCD9DDF4716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8359B90-926D-4C21-A0E8-218EF0CAA30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85E8FF9-9B0E-41A4-BE06-9041711EC1F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CITY OF QUINCY</vt:lpstr>
      <vt:lpstr>'CITY OF QUINCY'!Print_Area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Howard, Patricia (EOL)</cp:lastModifiedBy>
  <cp:lastPrinted>2019-01-09T18:16:07Z</cp:lastPrinted>
  <dcterms:created xsi:type="dcterms:W3CDTF">2000-04-13T13:33:42Z</dcterms:created>
  <dcterms:modified xsi:type="dcterms:W3CDTF">2025-01-21T18:59:26Z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