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SOUTH SHORE/"/>
    </mc:Choice>
  </mc:AlternateContent>
  <xr:revisionPtr revIDLastSave="0" documentId="8_{BE9BA3A2-7836-44A4-8D6D-B404DC89B0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6" i="2" l="1"/>
  <c r="T60" i="2"/>
  <c r="U55" i="2"/>
  <c r="S60" i="2"/>
  <c r="U25" i="2"/>
  <c r="R60" i="2"/>
  <c r="Q16" i="2"/>
  <c r="U16" i="2" s="1"/>
  <c r="Q14" i="2"/>
  <c r="U14" i="2" s="1"/>
  <c r="U15" i="2"/>
  <c r="U17" i="2"/>
  <c r="U18" i="2"/>
  <c r="U19" i="2"/>
  <c r="U20" i="2"/>
  <c r="U21" i="2"/>
  <c r="U22" i="2"/>
  <c r="U23" i="2"/>
  <c r="U24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6" i="2"/>
  <c r="U57" i="2"/>
  <c r="U58" i="2"/>
  <c r="P60" i="2"/>
  <c r="O60" i="2"/>
  <c r="N50" i="2"/>
  <c r="N52" i="2"/>
  <c r="N48" i="2"/>
  <c r="N60" i="2" l="1"/>
  <c r="Q60" i="2"/>
  <c r="M19" i="2"/>
  <c r="L60" i="2"/>
  <c r="U9" i="2"/>
  <c r="U8" i="2"/>
  <c r="K60" i="2"/>
  <c r="J46" i="2"/>
  <c r="J44" i="2"/>
  <c r="I37" i="2"/>
  <c r="M60" i="2" l="1"/>
  <c r="J60" i="2"/>
  <c r="I60" i="2" l="1"/>
  <c r="H60" i="2"/>
</calcChain>
</file>

<file path=xl/sharedStrings.xml><?xml version="1.0" encoding="utf-8"?>
<sst xmlns="http://schemas.openxmlformats.org/spreadsheetml/2006/main" count="223" uniqueCount="143">
  <si>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</si>
  <si>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</si>
  <si>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</si>
  <si>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</si>
  <si>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</si>
  <si>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</si>
  <si>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</si>
  <si>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</si>
  <si>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</si>
  <si>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</si>
  <si>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</si>
  <si>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</si>
  <si>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</si>
  <si>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</si>
  <si>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</si>
  <si>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</si>
  <si>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</si>
  <si>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</si>
  <si>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</si>
  <si>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</si>
  <si>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</si>
  <si>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</si>
  <si>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</si>
  <si>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</si>
  <si>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</si>
  <si>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</si>
  <si>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</si>
  <si>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</si>
  <si>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</si>
  <si>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</si>
  <si>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</si>
  <si>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</si>
  <si>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</si>
  <si>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</si>
  <si>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</si>
  <si>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</si>
  <si>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</si>
  <si>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</si>
  <si>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</si>
  <si>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</si>
  <si>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</si>
  <si>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</si>
  <si>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</si>
  <si>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</si>
  <si>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</si>
  <si>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</si>
  <si>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</si>
  <si>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</si>
  <si>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</si>
  <si>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</si>
  <si>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</si>
  <si>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</si>
  <si>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</si>
  <si>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</si>
  <si>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</si>
  <si>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</si>
  <si>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</si>
  <si>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</si>
  <si>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</si>
  <si>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</si>
  <si>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</si>
  <si>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</si>
  <si>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</si>
  <si>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</si>
  <si>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</si>
  <si>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</si>
  <si>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</si>
  <si>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</si>
  <si>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</si>
  <si>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</si>
  <si>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</si>
  <si>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</si>
  <si>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</si>
  <si>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</si>
  <si>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</si>
  <si>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</si>
  <si>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</si>
  <si>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</si>
  <si>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</si>
  <si>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</si>
  <si>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</si>
  <si>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</si>
  <si>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</si>
  <si>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</si>
  <si>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</si>
  <si>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</si>
  <si>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</si>
  <si>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</si>
  <si>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</si>
  <si>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</si>
  <si>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</si>
  <si>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</si>
  <si>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</si>
  <si>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</si>
  <si>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</si>
  <si>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</si>
  <si>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</si>
  <si>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</si>
  <si>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</si>
  <si>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</si>
  <si>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</si>
  <si>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</si>
  <si>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</si>
  <si>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</si>
  <si>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</si>
  <si>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</si>
  <si>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</si>
  <si>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</si>
  <si>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</si>
  <si>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</si>
  <si>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</si>
  <si>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</si>
  <si>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</si>
  <si>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</si>
  <si>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</si>
  <si>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</si>
  <si>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</si>
  <si>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</si>
  <si>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</si>
  <si>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</si>
  <si>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</si>
  <si>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</si>
  <si>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</si>
  <si>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</si>
  <si>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</si>
  <si>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</si>
  <si>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</si>
  <si>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</si>
  <si>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</si>
  <si>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</si>
  <si>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</si>
  <si>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</si>
  <si>
    <t>NPS STATE STAFF</t>
  </si>
  <si>
    <t>BUDGET #11 FY25</t>
  </si>
  <si>
    <t>BUDGET #11 FY25 FEB. 4, 2025</t>
  </si>
  <si>
    <t>TO ADD NPS STATE STAFF</t>
  </si>
  <si>
    <t>BUDGET #12 FY25</t>
  </si>
  <si>
    <t>MA SCSEP</t>
  </si>
  <si>
    <t>FAD24A60AD</t>
  </si>
  <si>
    <t>9110-1178</t>
  </si>
  <si>
    <t>K116</t>
  </si>
  <si>
    <t>BUDGET #12  FY25 MARCH 6, 2025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</si>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</sst>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4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4" fontId="11" fillId="0" borderId="1" xfId="1" applyFont="1" applyFill="1" applyBorder="1"/>
    <xf numFmtId="37" fontId="11" fillId="0" borderId="1" xfId="2" applyFont="1" applyBorder="1" applyAlignment="1">
      <alignment horizontal="center"/>
    </xf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7" fontId="15" fillId="0" borderId="1" xfId="0" applyNumberFormat="1" applyFont="1" applyBorder="1" applyAlignment="1">
      <alignment horizontal="center"/>
    </xf>
    <xf numFmtId="44" fontId="15" fillId="0" borderId="1" xfId="1" applyFont="1" applyFill="1" applyBorder="1"/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7" fillId="0" borderId="1" xfId="0" applyFont="1" applyBorder="1"/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quotePrefix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7" fontId="15" fillId="0" borderId="2" xfId="0" applyNumberFormat="1" applyFont="1" applyBorder="1" applyAlignment="1">
      <alignment horizontal="center"/>
    </xf>
    <xf numFmtId="0" fontId="18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7" fontId="15" fillId="0" borderId="0" xfId="0" applyNumberFormat="1" applyFont="1"/>
    <xf numFmtId="0" fontId="15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7" fontId="14" fillId="0" borderId="0" xfId="0" applyNumberFormat="1" applyFont="1"/>
    <xf numFmtId="0" fontId="15" fillId="0" borderId="2" xfId="0" applyFont="1" applyBorder="1" applyAlignment="1">
      <alignment horizontal="left"/>
    </xf>
    <xf numFmtId="44" fontId="15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5" fillId="0" borderId="1" xfId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/>
    <xf numFmtId="43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/>
    </xf>
    <xf numFmtId="44" fontId="15" fillId="0" borderId="1" xfId="1" applyFont="1" applyBorder="1"/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center" wrapText="1"/>
    </xf>
    <xf numFmtId="37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Border="1"/>
    <xf numFmtId="44" fontId="14" fillId="0" borderId="1" xfId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9" fillId="0" borderId="7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tabSelected="1" topLeftCell="A4" zoomScale="120" zoomScaleNormal="120" workbookViewId="0">
      <selection activeCell="A28" sqref="A28"/>
    </sheetView>
  </sheetViews>
  <sheetFormatPr defaultColWidth="9.1796875" defaultRowHeight="12" x14ac:dyDescent="0.3"/>
  <cols>
    <col min="1" max="1" width="96.179687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3" width="13.6328125" style="2" hidden="1" customWidth="1"/>
    <col min="14" max="19" width="29.90625" style="2" hidden="1" customWidth="1"/>
    <col min="20" max="20" width="29.90625" style="2" customWidth="1"/>
    <col min="21" max="21" width="13.7265625" style="3" hidden="1" customWidth="1"/>
    <col min="22" max="22" width="13.26953125" style="3" bestFit="1" customWidth="1"/>
    <col min="23" max="16384" width="9.1796875" style="3"/>
  </cols>
  <sheetData>
    <row r="1" spans="1:21" ht="20.5" x14ac:dyDescent="0.45">
      <c r="A1" s="3" t="s">
        <v>11</v>
      </c>
      <c r="B1" s="116" t="s">
        <v>10</v>
      </c>
      <c r="C1" s="117"/>
      <c r="D1" s="117"/>
      <c r="E1" s="117"/>
      <c r="F1" s="117"/>
      <c r="G1" s="117"/>
      <c r="H1" s="11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20.5" x14ac:dyDescent="0.45">
      <c r="A2" s="4"/>
      <c r="B2" s="8"/>
      <c r="C2" s="8"/>
      <c r="D2" s="8"/>
      <c r="E2" s="9"/>
      <c r="F2" s="9"/>
      <c r="G2" s="9"/>
    </row>
    <row r="3" spans="1:21" ht="20.5" x14ac:dyDescent="0.45">
      <c r="A3" s="4" t="s">
        <v>12</v>
      </c>
      <c r="B3" s="8" t="s">
        <v>7</v>
      </c>
      <c r="C3" s="1"/>
    </row>
    <row r="4" spans="1:21" ht="21" thickBot="1" x14ac:dyDescent="0.5">
      <c r="A4" s="4"/>
      <c r="B4" s="5"/>
      <c r="C4" s="1"/>
    </row>
    <row r="5" spans="1:21" s="10" customFormat="1" ht="29.5" thickBot="1" x14ac:dyDescent="0.4">
      <c r="A5" s="33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41" t="s">
        <v>23</v>
      </c>
      <c r="H5" s="26" t="s">
        <v>33</v>
      </c>
      <c r="I5" s="41" t="s">
        <v>39</v>
      </c>
      <c r="J5" s="41" t="s">
        <v>50</v>
      </c>
      <c r="K5" s="41" t="s">
        <v>60</v>
      </c>
      <c r="L5" s="41" t="s">
        <v>67</v>
      </c>
      <c r="M5" s="41" t="s">
        <v>74</v>
      </c>
      <c r="N5" s="41" t="s">
        <v>84</v>
      </c>
      <c r="O5" s="41" t="s">
        <v>91</v>
      </c>
      <c r="P5" s="41" t="s">
        <v>110</v>
      </c>
      <c r="Q5" s="41" t="s">
        <v>118</v>
      </c>
      <c r="R5" s="41" t="s">
        <v>125</v>
      </c>
      <c r="S5" s="41" t="s">
        <v>133</v>
      </c>
      <c r="T5" s="41" t="s">
        <v>136</v>
      </c>
      <c r="U5" s="23" t="s">
        <v>6</v>
      </c>
    </row>
    <row r="6" spans="1:21" s="6" customFormat="1" ht="14.5" hidden="1" x14ac:dyDescent="0.35">
      <c r="A6" s="31" t="s">
        <v>8</v>
      </c>
      <c r="B6" s="27"/>
      <c r="C6" s="28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2"/>
    </row>
    <row r="7" spans="1:21" s="7" customFormat="1" ht="15" hidden="1" x14ac:dyDescent="0.35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2"/>
      <c r="M7" s="92"/>
      <c r="N7" s="92"/>
      <c r="O7" s="92"/>
      <c r="P7" s="92"/>
      <c r="Q7" s="92"/>
      <c r="R7" s="92"/>
      <c r="S7" s="92"/>
      <c r="T7" s="92"/>
      <c r="U7" s="93"/>
    </row>
    <row r="8" spans="1:21" s="7" customFormat="1" ht="15" hidden="1" x14ac:dyDescent="0.35">
      <c r="A8" s="34" t="s">
        <v>64</v>
      </c>
      <c r="B8" s="39" t="s">
        <v>42</v>
      </c>
      <c r="C8" s="15" t="s">
        <v>65</v>
      </c>
      <c r="D8" s="87" t="s">
        <v>66</v>
      </c>
      <c r="E8" s="37" t="s">
        <v>22</v>
      </c>
      <c r="F8" s="16" t="s">
        <v>13</v>
      </c>
      <c r="G8" s="15"/>
      <c r="H8" s="18"/>
      <c r="I8" s="18"/>
      <c r="J8" s="18"/>
      <c r="K8" s="86">
        <v>511986.17</v>
      </c>
      <c r="L8" s="86"/>
      <c r="M8" s="86"/>
      <c r="N8" s="86"/>
      <c r="O8" s="86"/>
      <c r="P8" s="86"/>
      <c r="Q8" s="86"/>
      <c r="R8" s="86"/>
      <c r="S8" s="86"/>
      <c r="T8" s="86"/>
      <c r="U8" s="36">
        <f>K8</f>
        <v>511986.17</v>
      </c>
    </row>
    <row r="9" spans="1:21" s="7" customFormat="1" ht="15" hidden="1" x14ac:dyDescent="0.35">
      <c r="A9" s="89" t="s">
        <v>68</v>
      </c>
      <c r="B9" s="39" t="s">
        <v>42</v>
      </c>
      <c r="C9" s="90" t="s">
        <v>69</v>
      </c>
      <c r="D9" s="37" t="s">
        <v>70</v>
      </c>
      <c r="E9" s="91" t="s">
        <v>71</v>
      </c>
      <c r="F9" s="15" t="s">
        <v>13</v>
      </c>
      <c r="G9" s="16"/>
      <c r="H9" s="17"/>
      <c r="I9" s="17"/>
      <c r="J9" s="17"/>
      <c r="K9" s="17"/>
      <c r="L9" s="92">
        <v>95000</v>
      </c>
      <c r="M9" s="92"/>
      <c r="N9" s="92"/>
      <c r="O9" s="92"/>
      <c r="P9" s="92"/>
      <c r="Q9" s="92"/>
      <c r="R9" s="92"/>
      <c r="S9" s="92"/>
      <c r="T9" s="92"/>
      <c r="U9" s="36">
        <f>SUM(L9)</f>
        <v>95000</v>
      </c>
    </row>
    <row r="10" spans="1:21" s="7" customFormat="1" ht="15" hidden="1" x14ac:dyDescent="0.35">
      <c r="A10" s="34"/>
      <c r="B10" s="16"/>
      <c r="C10" s="15"/>
      <c r="D10" s="88"/>
      <c r="E10" s="15"/>
      <c r="F10" s="16"/>
      <c r="G10" s="16"/>
      <c r="H10" s="17"/>
      <c r="I10" s="17"/>
      <c r="J10" s="17"/>
      <c r="K10" s="17"/>
      <c r="L10" s="92"/>
      <c r="M10" s="92"/>
      <c r="N10" s="92"/>
      <c r="O10" s="92"/>
      <c r="P10" s="92"/>
      <c r="Q10" s="92"/>
      <c r="R10" s="92"/>
      <c r="S10" s="92"/>
      <c r="T10" s="92"/>
      <c r="U10" s="36"/>
    </row>
    <row r="11" spans="1:21" s="7" customFormat="1" ht="15" x14ac:dyDescent="0.35">
      <c r="A11" s="35"/>
      <c r="B11" s="16"/>
      <c r="C11" s="25"/>
      <c r="D11" s="25"/>
      <c r="E11" s="25"/>
      <c r="F11" s="16"/>
      <c r="G11" s="16"/>
      <c r="H11" s="17"/>
      <c r="I11" s="17"/>
      <c r="J11" s="17"/>
      <c r="K11" s="17"/>
      <c r="L11" s="92"/>
      <c r="M11" s="92"/>
      <c r="N11" s="92"/>
      <c r="O11" s="92"/>
      <c r="P11" s="92"/>
      <c r="Q11" s="92"/>
      <c r="R11" s="92"/>
      <c r="S11" s="92"/>
      <c r="T11" s="92"/>
      <c r="U11" s="36"/>
    </row>
    <row r="12" spans="1:21" s="49" customFormat="1" ht="15.5" x14ac:dyDescent="0.35">
      <c r="A12" s="44" t="s">
        <v>8</v>
      </c>
      <c r="B12" s="45"/>
      <c r="C12" s="46"/>
      <c r="D12" s="46"/>
      <c r="E12" s="46"/>
      <c r="F12" s="45"/>
      <c r="G12" s="45"/>
      <c r="H12" s="47"/>
      <c r="I12" s="47"/>
      <c r="J12" s="47"/>
      <c r="K12" s="47"/>
      <c r="L12" s="81"/>
      <c r="M12" s="81"/>
      <c r="N12" s="81"/>
      <c r="O12" s="81"/>
      <c r="P12" s="81"/>
      <c r="Q12" s="81"/>
      <c r="R12" s="81"/>
      <c r="S12" s="81"/>
      <c r="T12" s="81"/>
      <c r="U12" s="48"/>
    </row>
    <row r="13" spans="1:21" s="49" customFormat="1" ht="15.5" x14ac:dyDescent="0.35">
      <c r="A13" s="43" t="s">
        <v>34</v>
      </c>
      <c r="B13" s="45"/>
      <c r="C13" s="46"/>
      <c r="D13" s="46"/>
      <c r="E13" s="46"/>
      <c r="F13" s="45"/>
      <c r="G13" s="45"/>
      <c r="H13" s="47"/>
      <c r="I13" s="47"/>
      <c r="J13" s="47"/>
      <c r="K13" s="47"/>
      <c r="L13" s="81"/>
      <c r="M13" s="81"/>
      <c r="N13" s="81"/>
      <c r="O13" s="81"/>
      <c r="P13" s="81"/>
      <c r="Q13" s="81"/>
      <c r="R13" s="81"/>
      <c r="S13" s="81"/>
      <c r="T13" s="81"/>
      <c r="U13" s="48"/>
    </row>
    <row r="14" spans="1:21" s="49" customFormat="1" ht="15.5" hidden="1" x14ac:dyDescent="0.35">
      <c r="A14" s="111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2" t="s">
        <v>24</v>
      </c>
      <c r="H14" s="47"/>
      <c r="I14" s="47"/>
      <c r="J14" s="47"/>
      <c r="K14" s="47"/>
      <c r="L14" s="81"/>
      <c r="M14" s="81"/>
      <c r="N14" s="81"/>
      <c r="O14" s="81"/>
      <c r="P14" s="81"/>
      <c r="Q14" s="81">
        <f>144234.79-1</f>
        <v>144233.79</v>
      </c>
      <c r="R14" s="81"/>
      <c r="S14" s="81"/>
      <c r="T14" s="81"/>
      <c r="U14" s="48">
        <f>Q14</f>
        <v>144233.79</v>
      </c>
    </row>
    <row r="15" spans="1:21" s="49" customFormat="1" ht="15.5" hidden="1" x14ac:dyDescent="0.35">
      <c r="A15" s="111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2" t="s">
        <v>24</v>
      </c>
      <c r="H15" s="47"/>
      <c r="I15" s="47"/>
      <c r="J15" s="47"/>
      <c r="K15" s="47"/>
      <c r="L15" s="81"/>
      <c r="M15" s="81"/>
      <c r="N15" s="81"/>
      <c r="O15" s="81"/>
      <c r="P15" s="81"/>
      <c r="Q15" s="81">
        <v>1</v>
      </c>
      <c r="R15" s="81"/>
      <c r="S15" s="81"/>
      <c r="T15" s="81"/>
      <c r="U15" s="48">
        <f t="shared" ref="U15:U58" si="0">Q15</f>
        <v>1</v>
      </c>
    </row>
    <row r="16" spans="1:21" s="49" customFormat="1" ht="15.5" hidden="1" x14ac:dyDescent="0.35">
      <c r="A16" s="85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2" t="s">
        <v>24</v>
      </c>
      <c r="H16" s="47"/>
      <c r="I16" s="47"/>
      <c r="J16" s="47"/>
      <c r="K16" s="47"/>
      <c r="L16" s="81"/>
      <c r="M16" s="81"/>
      <c r="N16" s="81"/>
      <c r="O16" s="81"/>
      <c r="P16" s="81"/>
      <c r="Q16" s="81">
        <f>72679-1</f>
        <v>72678</v>
      </c>
      <c r="R16" s="81"/>
      <c r="S16" s="81"/>
      <c r="T16" s="81"/>
      <c r="U16" s="48">
        <f t="shared" si="0"/>
        <v>72678</v>
      </c>
    </row>
    <row r="17" spans="1:22" s="51" customFormat="1" ht="15.5" hidden="1" x14ac:dyDescent="0.35">
      <c r="A17" s="85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2" t="s">
        <v>24</v>
      </c>
      <c r="H17" s="47"/>
      <c r="I17" s="47"/>
      <c r="J17" s="47"/>
      <c r="K17" s="47"/>
      <c r="L17" s="81"/>
      <c r="M17" s="81"/>
      <c r="N17" s="81"/>
      <c r="O17" s="81"/>
      <c r="P17" s="81"/>
      <c r="Q17" s="81">
        <v>1</v>
      </c>
      <c r="R17" s="81"/>
      <c r="S17" s="81"/>
      <c r="T17" s="81"/>
      <c r="U17" s="48">
        <f t="shared" si="0"/>
        <v>1</v>
      </c>
    </row>
    <row r="18" spans="1:22" s="51" customFormat="1" ht="15.5" hidden="1" x14ac:dyDescent="0.35">
      <c r="A18" s="52" t="s">
        <v>31</v>
      </c>
      <c r="B18" s="45" t="s">
        <v>35</v>
      </c>
      <c r="C18" s="53" t="s">
        <v>36</v>
      </c>
      <c r="D18" s="43" t="s">
        <v>14</v>
      </c>
      <c r="E18" s="43" t="s">
        <v>15</v>
      </c>
      <c r="F18" s="43">
        <v>10.561</v>
      </c>
      <c r="G18" s="54" t="s">
        <v>38</v>
      </c>
      <c r="H18" s="55">
        <v>4866.2550000000001</v>
      </c>
      <c r="I18" s="56"/>
      <c r="J18" s="56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48">
        <f t="shared" si="0"/>
        <v>0</v>
      </c>
    </row>
    <row r="19" spans="1:22" s="51" customFormat="1" ht="15.5" hidden="1" x14ac:dyDescent="0.35">
      <c r="A19" s="95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3"/>
      <c r="G19" s="54"/>
      <c r="H19" s="55"/>
      <c r="I19" s="56"/>
      <c r="J19" s="56"/>
      <c r="K19" s="56"/>
      <c r="L19" s="55"/>
      <c r="M19" s="55">
        <f>31575.190229807-1</f>
        <v>31574.190229807002</v>
      </c>
      <c r="N19" s="55"/>
      <c r="O19" s="55"/>
      <c r="P19" s="55"/>
      <c r="Q19" s="55"/>
      <c r="R19" s="55"/>
      <c r="S19" s="55"/>
      <c r="T19" s="55"/>
      <c r="U19" s="48">
        <f t="shared" si="0"/>
        <v>0</v>
      </c>
    </row>
    <row r="20" spans="1:22" s="51" customFormat="1" ht="15.5" hidden="1" x14ac:dyDescent="0.35">
      <c r="A20" s="95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3"/>
      <c r="G20" s="54"/>
      <c r="H20" s="55"/>
      <c r="I20" s="56"/>
      <c r="J20" s="56"/>
      <c r="K20" s="56"/>
      <c r="L20" s="55"/>
      <c r="M20" s="55">
        <v>1</v>
      </c>
      <c r="N20" s="55"/>
      <c r="O20" s="55"/>
      <c r="P20" s="55"/>
      <c r="Q20" s="55"/>
      <c r="R20" s="55"/>
      <c r="S20" s="55"/>
      <c r="T20" s="55"/>
      <c r="U20" s="48">
        <f t="shared" si="0"/>
        <v>0</v>
      </c>
    </row>
    <row r="21" spans="1:22" s="51" customFormat="1" ht="15.5" hidden="1" x14ac:dyDescent="0.35">
      <c r="A21" s="95" t="s">
        <v>92</v>
      </c>
      <c r="B21" s="16" t="s">
        <v>53</v>
      </c>
      <c r="C21" s="113" t="s">
        <v>93</v>
      </c>
      <c r="D21" s="114" t="s">
        <v>94</v>
      </c>
      <c r="E21" s="15" t="s">
        <v>95</v>
      </c>
      <c r="F21" s="43"/>
      <c r="G21" s="54"/>
      <c r="H21" s="55"/>
      <c r="I21" s="56"/>
      <c r="J21" s="56"/>
      <c r="K21" s="56"/>
      <c r="L21" s="55"/>
      <c r="M21" s="55"/>
      <c r="N21" s="55"/>
      <c r="O21" s="55">
        <v>6500</v>
      </c>
      <c r="P21" s="55"/>
      <c r="Q21" s="55"/>
      <c r="R21" s="55"/>
      <c r="S21" s="55"/>
      <c r="T21" s="55"/>
      <c r="U21" s="48">
        <f t="shared" si="0"/>
        <v>0</v>
      </c>
    </row>
    <row r="22" spans="1:22" s="51" customFormat="1" ht="15.5" hidden="1" x14ac:dyDescent="0.35">
      <c r="A22" s="95" t="s">
        <v>96</v>
      </c>
      <c r="B22" s="16" t="s">
        <v>53</v>
      </c>
      <c r="C22" s="115" t="s">
        <v>97</v>
      </c>
      <c r="D22" s="115" t="s">
        <v>98</v>
      </c>
      <c r="E22" s="15" t="s">
        <v>99</v>
      </c>
      <c r="F22" s="43"/>
      <c r="G22" s="54"/>
      <c r="H22" s="55"/>
      <c r="I22" s="56"/>
      <c r="J22" s="56"/>
      <c r="K22" s="56"/>
      <c r="L22" s="55"/>
      <c r="M22" s="55"/>
      <c r="N22" s="55"/>
      <c r="O22" s="55">
        <v>6288.75</v>
      </c>
      <c r="P22" s="55"/>
      <c r="Q22" s="55"/>
      <c r="R22" s="55"/>
      <c r="S22" s="55"/>
      <c r="T22" s="55"/>
      <c r="U22" s="48">
        <f t="shared" si="0"/>
        <v>0</v>
      </c>
    </row>
    <row r="23" spans="1:22" s="51" customFormat="1" ht="15.5" hidden="1" x14ac:dyDescent="0.35">
      <c r="A23" s="95" t="s">
        <v>100</v>
      </c>
      <c r="B23" s="16" t="s">
        <v>53</v>
      </c>
      <c r="C23" s="115" t="s">
        <v>101</v>
      </c>
      <c r="D23" s="115" t="s">
        <v>102</v>
      </c>
      <c r="E23" s="15" t="s">
        <v>103</v>
      </c>
      <c r="F23" s="43"/>
      <c r="G23" s="54"/>
      <c r="H23" s="55"/>
      <c r="I23" s="56"/>
      <c r="J23" s="56"/>
      <c r="K23" s="56"/>
      <c r="L23" s="55"/>
      <c r="M23" s="55"/>
      <c r="N23" s="55"/>
      <c r="O23" s="55">
        <v>8385</v>
      </c>
      <c r="P23" s="55"/>
      <c r="Q23" s="55"/>
      <c r="R23" s="55"/>
      <c r="S23" s="55"/>
      <c r="T23" s="55"/>
      <c r="U23" s="48">
        <f t="shared" si="0"/>
        <v>0</v>
      </c>
    </row>
    <row r="24" spans="1:22" s="51" customFormat="1" ht="15.5" hidden="1" x14ac:dyDescent="0.35">
      <c r="A24" s="95" t="s">
        <v>104</v>
      </c>
      <c r="B24" s="16" t="s">
        <v>53</v>
      </c>
      <c r="C24" s="112" t="s">
        <v>105</v>
      </c>
      <c r="D24" s="112" t="s">
        <v>106</v>
      </c>
      <c r="E24" s="15" t="s">
        <v>107</v>
      </c>
      <c r="F24" s="43"/>
      <c r="G24" s="54"/>
      <c r="H24" s="55"/>
      <c r="I24" s="56"/>
      <c r="J24" s="56"/>
      <c r="K24" s="56"/>
      <c r="L24" s="55"/>
      <c r="M24" s="55"/>
      <c r="N24" s="55"/>
      <c r="O24" s="55">
        <v>8943.77</v>
      </c>
      <c r="P24" s="55"/>
      <c r="Q24" s="55"/>
      <c r="R24" s="55"/>
      <c r="S24" s="55"/>
      <c r="T24" s="55"/>
      <c r="U24" s="48">
        <f t="shared" si="0"/>
        <v>0</v>
      </c>
    </row>
    <row r="25" spans="1:22" s="51" customFormat="1" ht="15.5" hidden="1" x14ac:dyDescent="0.35">
      <c r="A25" s="95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3"/>
      <c r="G25" s="54"/>
      <c r="H25" s="55"/>
      <c r="I25" s="56"/>
      <c r="J25" s="56"/>
      <c r="K25" s="56"/>
      <c r="L25" s="55"/>
      <c r="M25" s="55"/>
      <c r="N25" s="55"/>
      <c r="O25" s="55"/>
      <c r="P25" s="55"/>
      <c r="Q25" s="55"/>
      <c r="R25" s="55">
        <v>68453.524176319639</v>
      </c>
      <c r="S25" s="55"/>
      <c r="T25" s="55"/>
      <c r="U25" s="48">
        <f>R25</f>
        <v>68453.524176319639</v>
      </c>
    </row>
    <row r="26" spans="1:22" s="51" customFormat="1" ht="15.5" x14ac:dyDescent="0.35">
      <c r="A26" s="95" t="s">
        <v>137</v>
      </c>
      <c r="B26" s="16" t="s">
        <v>53</v>
      </c>
      <c r="C26" s="118" t="s">
        <v>138</v>
      </c>
      <c r="D26" s="112" t="s">
        <v>139</v>
      </c>
      <c r="E26" s="15" t="s">
        <v>140</v>
      </c>
      <c r="F26" s="43"/>
      <c r="G26" s="54"/>
      <c r="H26" s="55"/>
      <c r="I26" s="56"/>
      <c r="J26" s="56"/>
      <c r="K26" s="56"/>
      <c r="L26" s="55"/>
      <c r="M26" s="55"/>
      <c r="N26" s="55"/>
      <c r="O26" s="55"/>
      <c r="P26" s="55"/>
      <c r="Q26" s="55"/>
      <c r="R26" s="55"/>
      <c r="S26" s="55"/>
      <c r="T26" s="55">
        <v>1537.47</v>
      </c>
      <c r="U26" s="48">
        <f>T26</f>
        <v>1537.47</v>
      </c>
    </row>
    <row r="27" spans="1:22" s="51" customFormat="1" ht="15.5" x14ac:dyDescent="0.35">
      <c r="A27" s="95"/>
      <c r="B27" s="16"/>
      <c r="C27" s="112"/>
      <c r="D27" s="112"/>
      <c r="E27" s="15"/>
      <c r="F27" s="43"/>
      <c r="G27" s="54"/>
      <c r="H27" s="55"/>
      <c r="I27" s="56"/>
      <c r="J27" s="56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48"/>
    </row>
    <row r="28" spans="1:22" s="51" customFormat="1" ht="15.5" x14ac:dyDescent="0.35">
      <c r="A28" s="50"/>
      <c r="B28" s="57"/>
      <c r="C28" s="42"/>
      <c r="D28" s="42"/>
      <c r="E28" s="42"/>
      <c r="F28" s="42"/>
      <c r="G28" s="54"/>
      <c r="H28" s="56"/>
      <c r="I28" s="56"/>
      <c r="J28" s="56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48">
        <f t="shared" si="0"/>
        <v>0</v>
      </c>
    </row>
    <row r="29" spans="1:22" s="51" customFormat="1" ht="15.5" hidden="1" x14ac:dyDescent="0.35">
      <c r="A29" s="58" t="s">
        <v>8</v>
      </c>
      <c r="B29" s="45"/>
      <c r="C29" s="46"/>
      <c r="D29" s="46"/>
      <c r="E29" s="59"/>
      <c r="F29" s="45"/>
      <c r="G29" s="54"/>
      <c r="H29" s="56"/>
      <c r="I29" s="56"/>
      <c r="J29" s="56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48">
        <f t="shared" si="0"/>
        <v>0</v>
      </c>
    </row>
    <row r="30" spans="1:22" s="51" customFormat="1" ht="15.5" hidden="1" x14ac:dyDescent="0.35">
      <c r="A30" s="43" t="s">
        <v>113</v>
      </c>
      <c r="B30" s="45"/>
      <c r="C30" s="46"/>
      <c r="D30" s="46"/>
      <c r="E30" s="59"/>
      <c r="F30" s="45"/>
      <c r="G30" s="54"/>
      <c r="H30" s="56"/>
      <c r="I30" s="56"/>
      <c r="J30" s="56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48">
        <f t="shared" si="0"/>
        <v>0</v>
      </c>
    </row>
    <row r="31" spans="1:22" s="51" customFormat="1" ht="15.5" hidden="1" x14ac:dyDescent="0.35">
      <c r="A31" s="107" t="s">
        <v>114</v>
      </c>
      <c r="B31" s="16" t="s">
        <v>53</v>
      </c>
      <c r="C31" s="108" t="s">
        <v>115</v>
      </c>
      <c r="D31" s="25" t="s">
        <v>116</v>
      </c>
      <c r="E31" s="109" t="s">
        <v>117</v>
      </c>
      <c r="F31" s="23">
        <v>17.800999999999998</v>
      </c>
      <c r="G31" s="110" t="s">
        <v>25</v>
      </c>
      <c r="H31" s="56"/>
      <c r="I31" s="56"/>
      <c r="J31" s="56"/>
      <c r="K31" s="56"/>
      <c r="L31" s="55"/>
      <c r="M31" s="55"/>
      <c r="N31" s="55"/>
      <c r="O31" s="55"/>
      <c r="P31" s="55">
        <v>25762</v>
      </c>
      <c r="Q31" s="55"/>
      <c r="R31" s="55"/>
      <c r="S31" s="55"/>
      <c r="T31" s="55"/>
      <c r="U31" s="48">
        <f t="shared" si="0"/>
        <v>0</v>
      </c>
    </row>
    <row r="32" spans="1:22" s="51" customFormat="1" ht="15.5" hidden="1" x14ac:dyDescent="0.35">
      <c r="A32" s="60"/>
      <c r="B32" s="45"/>
      <c r="C32" s="46"/>
      <c r="D32" s="46"/>
      <c r="E32" s="59"/>
      <c r="F32" s="61"/>
      <c r="G32" s="62"/>
      <c r="H32" s="56"/>
      <c r="I32" s="56"/>
      <c r="J32" s="56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48">
        <f t="shared" si="0"/>
        <v>0</v>
      </c>
      <c r="V32" s="63"/>
    </row>
    <row r="33" spans="1:22" s="51" customFormat="1" ht="15.5" hidden="1" x14ac:dyDescent="0.35">
      <c r="A33" s="64"/>
      <c r="B33" s="45"/>
      <c r="C33" s="46"/>
      <c r="D33" s="46"/>
      <c r="E33" s="59"/>
      <c r="F33" s="45"/>
      <c r="G33" s="54"/>
      <c r="H33" s="56"/>
      <c r="I33" s="56"/>
      <c r="J33" s="56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48">
        <f t="shared" si="0"/>
        <v>0</v>
      </c>
    </row>
    <row r="34" spans="1:22" s="51" customFormat="1" ht="15.5" hidden="1" x14ac:dyDescent="0.35">
      <c r="A34" s="50"/>
      <c r="B34" s="45"/>
      <c r="C34" s="46"/>
      <c r="D34" s="46"/>
      <c r="E34" s="59"/>
      <c r="F34" s="45"/>
      <c r="G34" s="54"/>
      <c r="H34" s="56"/>
      <c r="I34" s="56"/>
      <c r="J34" s="56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48">
        <f t="shared" si="0"/>
        <v>0</v>
      </c>
    </row>
    <row r="35" spans="1:22" s="51" customFormat="1" ht="15.5" hidden="1" x14ac:dyDescent="0.35">
      <c r="A35" s="58" t="s">
        <v>8</v>
      </c>
      <c r="B35" s="65"/>
      <c r="C35" s="66"/>
      <c r="D35" s="66"/>
      <c r="E35" s="67"/>
      <c r="F35" s="42"/>
      <c r="G35" s="68"/>
      <c r="H35" s="42"/>
      <c r="I35" s="42"/>
      <c r="J35" s="42"/>
      <c r="K35" s="42"/>
      <c r="L35" s="94"/>
      <c r="M35" s="94"/>
      <c r="N35" s="94"/>
      <c r="O35" s="94"/>
      <c r="P35" s="94"/>
      <c r="Q35" s="94"/>
      <c r="R35" s="94"/>
      <c r="S35" s="94"/>
      <c r="T35" s="94"/>
      <c r="U35" s="48">
        <f t="shared" si="0"/>
        <v>0</v>
      </c>
    </row>
    <row r="36" spans="1:22" s="49" customFormat="1" ht="15.5" hidden="1" x14ac:dyDescent="0.35">
      <c r="A36" s="43" t="s">
        <v>40</v>
      </c>
      <c r="B36" s="65"/>
      <c r="C36" s="66"/>
      <c r="D36" s="66"/>
      <c r="E36" s="67"/>
      <c r="F36" s="42"/>
      <c r="G36" s="42"/>
      <c r="H36" s="43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48">
        <f t="shared" si="0"/>
        <v>0</v>
      </c>
    </row>
    <row r="37" spans="1:22" s="49" customFormat="1" ht="15.5" hidden="1" x14ac:dyDescent="0.35">
      <c r="A37" s="78" t="s">
        <v>41</v>
      </c>
      <c r="B37" s="39" t="s">
        <v>42</v>
      </c>
      <c r="C37" s="15" t="s">
        <v>43</v>
      </c>
      <c r="D37" s="15" t="s">
        <v>44</v>
      </c>
      <c r="E37" s="15" t="s">
        <v>45</v>
      </c>
      <c r="F37" s="15">
        <v>17.225000000000001</v>
      </c>
      <c r="G37" s="79" t="s">
        <v>46</v>
      </c>
      <c r="H37" s="76"/>
      <c r="I37" s="82">
        <f>72650-1</f>
        <v>72649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48">
        <f t="shared" si="0"/>
        <v>0</v>
      </c>
    </row>
    <row r="38" spans="1:22" s="49" customFormat="1" ht="15.5" hidden="1" x14ac:dyDescent="0.35">
      <c r="A38" s="78" t="s">
        <v>41</v>
      </c>
      <c r="B38" s="80" t="s">
        <v>47</v>
      </c>
      <c r="C38" s="15" t="s">
        <v>43</v>
      </c>
      <c r="D38" s="15" t="s">
        <v>44</v>
      </c>
      <c r="E38" s="15" t="s">
        <v>45</v>
      </c>
      <c r="F38" s="15">
        <v>17.225000000000001</v>
      </c>
      <c r="G38" s="79" t="s">
        <v>46</v>
      </c>
      <c r="H38" s="47"/>
      <c r="I38" s="81">
        <v>1</v>
      </c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48">
        <f t="shared" si="0"/>
        <v>0</v>
      </c>
    </row>
    <row r="39" spans="1:22" s="49" customFormat="1" ht="15.5" hidden="1" x14ac:dyDescent="0.35">
      <c r="A39" s="69"/>
      <c r="B39" s="45"/>
      <c r="C39" s="43"/>
      <c r="D39" s="43"/>
      <c r="E39" s="43"/>
      <c r="F39" s="43"/>
      <c r="G39" s="43"/>
      <c r="H39" s="47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48">
        <f t="shared" si="0"/>
        <v>0</v>
      </c>
      <c r="V39" s="70"/>
    </row>
    <row r="40" spans="1:22" s="49" customFormat="1" ht="15.5" hidden="1" x14ac:dyDescent="0.35">
      <c r="A40" s="50"/>
      <c r="B40" s="45"/>
      <c r="C40" s="43"/>
      <c r="D40" s="43"/>
      <c r="E40" s="43"/>
      <c r="F40" s="43"/>
      <c r="G40" s="43"/>
      <c r="H40" s="47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48">
        <f t="shared" si="0"/>
        <v>0</v>
      </c>
    </row>
    <row r="41" spans="1:22" s="49" customFormat="1" ht="15.5" hidden="1" x14ac:dyDescent="0.35">
      <c r="A41" s="71"/>
      <c r="B41" s="45"/>
      <c r="C41" s="46"/>
      <c r="D41" s="46"/>
      <c r="E41" s="59"/>
      <c r="F41" s="43"/>
      <c r="G41" s="43"/>
      <c r="H41" s="47"/>
      <c r="I41" s="47"/>
      <c r="J41" s="47"/>
      <c r="K41" s="47"/>
      <c r="L41" s="81"/>
      <c r="M41" s="81"/>
      <c r="N41" s="81"/>
      <c r="O41" s="81"/>
      <c r="P41" s="81"/>
      <c r="Q41" s="81"/>
      <c r="R41" s="81"/>
      <c r="S41" s="81"/>
      <c r="T41" s="81"/>
      <c r="U41" s="48">
        <f t="shared" si="0"/>
        <v>0</v>
      </c>
    </row>
    <row r="42" spans="1:22" s="49" customFormat="1" ht="15.5" hidden="1" x14ac:dyDescent="0.35">
      <c r="A42" s="58" t="s">
        <v>8</v>
      </c>
      <c r="B42" s="65"/>
      <c r="C42" s="66"/>
      <c r="D42" s="66"/>
      <c r="E42" s="67"/>
      <c r="F42" s="42"/>
      <c r="G42" s="42"/>
      <c r="H42" s="47"/>
      <c r="I42" s="47"/>
      <c r="J42" s="47"/>
      <c r="K42" s="47"/>
      <c r="L42" s="81"/>
      <c r="M42" s="81"/>
      <c r="N42" s="81"/>
      <c r="O42" s="81"/>
      <c r="P42" s="81"/>
      <c r="Q42" s="81"/>
      <c r="R42" s="81"/>
      <c r="S42" s="81"/>
      <c r="T42" s="81"/>
      <c r="U42" s="48">
        <f t="shared" si="0"/>
        <v>0</v>
      </c>
    </row>
    <row r="43" spans="1:22" s="51" customFormat="1" ht="15.5" hidden="1" x14ac:dyDescent="0.35">
      <c r="A43" s="43" t="s">
        <v>51</v>
      </c>
      <c r="B43" s="65"/>
      <c r="C43" s="66"/>
      <c r="D43" s="66"/>
      <c r="E43" s="66"/>
      <c r="F43" s="65"/>
      <c r="G43" s="65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48">
        <f t="shared" si="0"/>
        <v>0</v>
      </c>
    </row>
    <row r="44" spans="1:22" s="51" customFormat="1" ht="15.5" hidden="1" x14ac:dyDescent="0.35">
      <c r="A44" s="83" t="s">
        <v>52</v>
      </c>
      <c r="B44" s="16" t="s">
        <v>53</v>
      </c>
      <c r="C44" s="84" t="s">
        <v>54</v>
      </c>
      <c r="D44" s="15" t="s">
        <v>16</v>
      </c>
      <c r="E44" s="15">
        <v>6501</v>
      </c>
      <c r="F44" s="16">
        <v>17.259</v>
      </c>
      <c r="G44" s="73" t="s">
        <v>26</v>
      </c>
      <c r="H44" s="72"/>
      <c r="I44" s="72"/>
      <c r="J44" s="72">
        <f>830112-1</f>
        <v>830111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48">
        <f t="shared" si="0"/>
        <v>0</v>
      </c>
    </row>
    <row r="45" spans="1:22" s="51" customFormat="1" ht="15.5" hidden="1" x14ac:dyDescent="0.35">
      <c r="A45" s="83" t="s">
        <v>52</v>
      </c>
      <c r="B45" s="16" t="s">
        <v>55</v>
      </c>
      <c r="C45" s="84" t="s">
        <v>54</v>
      </c>
      <c r="D45" s="15" t="s">
        <v>16</v>
      </c>
      <c r="E45" s="15">
        <v>6501</v>
      </c>
      <c r="F45" s="16">
        <v>17.259</v>
      </c>
      <c r="G45" s="73" t="s">
        <v>26</v>
      </c>
      <c r="H45" s="72"/>
      <c r="I45" s="72"/>
      <c r="J45" s="72">
        <v>1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48">
        <f t="shared" si="0"/>
        <v>0</v>
      </c>
    </row>
    <row r="46" spans="1:22" s="49" customFormat="1" ht="15.5" hidden="1" x14ac:dyDescent="0.35">
      <c r="A46" s="85" t="s">
        <v>56</v>
      </c>
      <c r="B46" s="16" t="s">
        <v>53</v>
      </c>
      <c r="C46" s="84" t="s">
        <v>57</v>
      </c>
      <c r="D46" s="15" t="s">
        <v>17</v>
      </c>
      <c r="E46" s="15">
        <v>6502</v>
      </c>
      <c r="F46" s="15">
        <v>17.257999999999999</v>
      </c>
      <c r="G46" s="73" t="s">
        <v>26</v>
      </c>
      <c r="H46" s="74"/>
      <c r="I46" s="74"/>
      <c r="J46" s="74">
        <f>159600-1</f>
        <v>159599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48">
        <f t="shared" si="0"/>
        <v>0</v>
      </c>
    </row>
    <row r="47" spans="1:22" s="49" customFormat="1" ht="15.5" hidden="1" x14ac:dyDescent="0.35">
      <c r="A47" s="85" t="s">
        <v>56</v>
      </c>
      <c r="B47" s="16" t="s">
        <v>55</v>
      </c>
      <c r="C47" s="84" t="s">
        <v>57</v>
      </c>
      <c r="D47" s="15" t="s">
        <v>17</v>
      </c>
      <c r="E47" s="15">
        <v>6502</v>
      </c>
      <c r="F47" s="15">
        <v>17.257999999999999</v>
      </c>
      <c r="G47" s="73" t="s">
        <v>26</v>
      </c>
      <c r="H47" s="74"/>
      <c r="I47" s="74"/>
      <c r="J47" s="74">
        <v>1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48">
        <f t="shared" si="0"/>
        <v>0</v>
      </c>
    </row>
    <row r="48" spans="1:22" s="49" customFormat="1" ht="15.5" hidden="1" x14ac:dyDescent="0.35">
      <c r="A48" s="85" t="s">
        <v>56</v>
      </c>
      <c r="B48" s="16" t="s">
        <v>53</v>
      </c>
      <c r="C48" s="84" t="s">
        <v>87</v>
      </c>
      <c r="D48" s="15" t="s">
        <v>17</v>
      </c>
      <c r="E48" s="15">
        <v>6502</v>
      </c>
      <c r="F48" s="15">
        <v>17.257999999999999</v>
      </c>
      <c r="G48" s="105" t="s">
        <v>26</v>
      </c>
      <c r="H48" s="72"/>
      <c r="I48" s="72"/>
      <c r="J48" s="72"/>
      <c r="K48" s="72"/>
      <c r="L48" s="72"/>
      <c r="M48" s="72"/>
      <c r="N48" s="72">
        <f>652235-1</f>
        <v>652234</v>
      </c>
      <c r="O48" s="72"/>
      <c r="P48" s="72"/>
      <c r="Q48" s="72"/>
      <c r="R48" s="72"/>
      <c r="S48" s="72"/>
      <c r="T48" s="72"/>
      <c r="U48" s="48">
        <f t="shared" si="0"/>
        <v>0</v>
      </c>
    </row>
    <row r="49" spans="1:22" s="49" customFormat="1" ht="15.5" hidden="1" x14ac:dyDescent="0.35">
      <c r="A49" s="85" t="s">
        <v>56</v>
      </c>
      <c r="B49" s="16" t="s">
        <v>55</v>
      </c>
      <c r="C49" s="84" t="s">
        <v>87</v>
      </c>
      <c r="D49" s="15" t="s">
        <v>17</v>
      </c>
      <c r="E49" s="15">
        <v>6502</v>
      </c>
      <c r="F49" s="15">
        <v>17.257999999999999</v>
      </c>
      <c r="G49" s="105" t="s">
        <v>26</v>
      </c>
      <c r="H49" s="72"/>
      <c r="I49" s="72"/>
      <c r="J49" s="72"/>
      <c r="K49" s="72"/>
      <c r="L49" s="72"/>
      <c r="M49" s="72"/>
      <c r="N49" s="72">
        <v>1</v>
      </c>
      <c r="O49" s="72"/>
      <c r="P49" s="72"/>
      <c r="Q49" s="72"/>
      <c r="R49" s="72"/>
      <c r="S49" s="72"/>
      <c r="T49" s="72"/>
      <c r="U49" s="48">
        <f t="shared" si="0"/>
        <v>0</v>
      </c>
    </row>
    <row r="50" spans="1:22" s="49" customFormat="1" ht="15.5" hidden="1" x14ac:dyDescent="0.35">
      <c r="A50" s="106" t="s">
        <v>88</v>
      </c>
      <c r="B50" s="16" t="s">
        <v>53</v>
      </c>
      <c r="C50" s="15" t="s">
        <v>89</v>
      </c>
      <c r="D50" s="15" t="s">
        <v>21</v>
      </c>
      <c r="E50" s="15">
        <v>6503</v>
      </c>
      <c r="F50" s="15">
        <v>17.277999999999999</v>
      </c>
      <c r="G50" s="105" t="s">
        <v>26</v>
      </c>
      <c r="H50" s="72"/>
      <c r="I50" s="72"/>
      <c r="J50" s="72"/>
      <c r="K50" s="72"/>
      <c r="L50" s="72"/>
      <c r="M50" s="72"/>
      <c r="N50" s="72">
        <f>181867-1</f>
        <v>181866</v>
      </c>
      <c r="O50" s="72"/>
      <c r="P50" s="72"/>
      <c r="Q50" s="72"/>
      <c r="R50" s="72"/>
      <c r="S50" s="72"/>
      <c r="T50" s="72"/>
      <c r="U50" s="48">
        <f t="shared" si="0"/>
        <v>0</v>
      </c>
    </row>
    <row r="51" spans="1:22" s="49" customFormat="1" ht="15.5" hidden="1" x14ac:dyDescent="0.35">
      <c r="A51" s="106" t="s">
        <v>88</v>
      </c>
      <c r="B51" s="16" t="s">
        <v>55</v>
      </c>
      <c r="C51" s="15" t="s">
        <v>89</v>
      </c>
      <c r="D51" s="15" t="s">
        <v>21</v>
      </c>
      <c r="E51" s="15">
        <v>6503</v>
      </c>
      <c r="F51" s="15">
        <v>17.277999999999999</v>
      </c>
      <c r="G51" s="105" t="s">
        <v>26</v>
      </c>
      <c r="H51" s="72"/>
      <c r="I51" s="72"/>
      <c r="J51" s="72"/>
      <c r="K51" s="72"/>
      <c r="L51" s="72"/>
      <c r="M51" s="72"/>
      <c r="N51" s="72">
        <v>1</v>
      </c>
      <c r="O51" s="72"/>
      <c r="P51" s="72"/>
      <c r="Q51" s="72"/>
      <c r="R51" s="72"/>
      <c r="S51" s="72"/>
      <c r="T51" s="72"/>
      <c r="U51" s="48">
        <f t="shared" si="0"/>
        <v>0</v>
      </c>
    </row>
    <row r="52" spans="1:22" s="49" customFormat="1" ht="15.5" hidden="1" x14ac:dyDescent="0.35">
      <c r="A52" s="106" t="s">
        <v>88</v>
      </c>
      <c r="B52" s="16" t="s">
        <v>53</v>
      </c>
      <c r="C52" s="15" t="s">
        <v>90</v>
      </c>
      <c r="D52" s="15" t="s">
        <v>21</v>
      </c>
      <c r="E52" s="15">
        <v>6503</v>
      </c>
      <c r="F52" s="15">
        <v>17.277999999999999</v>
      </c>
      <c r="G52" s="105" t="s">
        <v>26</v>
      </c>
      <c r="H52" s="72"/>
      <c r="I52" s="72"/>
      <c r="J52" s="72"/>
      <c r="K52" s="72"/>
      <c r="L52" s="72"/>
      <c r="M52" s="72"/>
      <c r="N52" s="72">
        <f>661801-1</f>
        <v>661800</v>
      </c>
      <c r="O52" s="72"/>
      <c r="P52" s="72"/>
      <c r="Q52" s="72"/>
      <c r="R52" s="72"/>
      <c r="S52" s="72"/>
      <c r="T52" s="72"/>
      <c r="U52" s="48">
        <f t="shared" si="0"/>
        <v>0</v>
      </c>
    </row>
    <row r="53" spans="1:22" s="49" customFormat="1" ht="15.5" hidden="1" x14ac:dyDescent="0.35">
      <c r="A53" s="106" t="s">
        <v>88</v>
      </c>
      <c r="B53" s="16" t="s">
        <v>55</v>
      </c>
      <c r="C53" s="15" t="s">
        <v>90</v>
      </c>
      <c r="D53" s="15" t="s">
        <v>21</v>
      </c>
      <c r="E53" s="15">
        <v>6503</v>
      </c>
      <c r="F53" s="15">
        <v>17.277999999999999</v>
      </c>
      <c r="G53" s="105" t="s">
        <v>26</v>
      </c>
      <c r="H53" s="72"/>
      <c r="I53" s="72"/>
      <c r="J53" s="72"/>
      <c r="K53" s="72"/>
      <c r="L53" s="72"/>
      <c r="M53" s="72"/>
      <c r="N53" s="72">
        <v>1</v>
      </c>
      <c r="O53" s="72"/>
      <c r="P53" s="72"/>
      <c r="Q53" s="72"/>
      <c r="R53" s="72"/>
      <c r="S53" s="72"/>
      <c r="T53" s="72"/>
      <c r="U53" s="48">
        <f t="shared" si="0"/>
        <v>0</v>
      </c>
    </row>
    <row r="54" spans="1:22" s="49" customFormat="1" ht="15.5" hidden="1" x14ac:dyDescent="0.35">
      <c r="A54" s="71"/>
      <c r="B54" s="45"/>
      <c r="C54" s="43"/>
      <c r="D54" s="43"/>
      <c r="E54" s="42"/>
      <c r="F54" s="43"/>
      <c r="G54" s="73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48">
        <f t="shared" si="0"/>
        <v>0</v>
      </c>
    </row>
    <row r="55" spans="1:22" s="49" customFormat="1" ht="15.5" hidden="1" x14ac:dyDescent="0.35">
      <c r="A55" s="71" t="s">
        <v>132</v>
      </c>
      <c r="B55" s="16" t="s">
        <v>53</v>
      </c>
      <c r="C55" s="15" t="s">
        <v>90</v>
      </c>
      <c r="D55" s="15" t="s">
        <v>21</v>
      </c>
      <c r="E55" s="15">
        <v>6523</v>
      </c>
      <c r="F55" s="15">
        <v>17.277999999999999</v>
      </c>
      <c r="G55" s="105" t="s">
        <v>26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>
        <v>16232</v>
      </c>
      <c r="T55" s="72"/>
      <c r="U55" s="48">
        <f>S55</f>
        <v>16232</v>
      </c>
      <c r="V55" s="70"/>
    </row>
    <row r="56" spans="1:22" s="51" customFormat="1" ht="15.5" hidden="1" x14ac:dyDescent="0.35">
      <c r="A56" s="71"/>
      <c r="B56" s="45"/>
      <c r="C56" s="75"/>
      <c r="D56" s="43"/>
      <c r="E56" s="45"/>
      <c r="F56" s="43"/>
      <c r="G56" s="4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48">
        <f t="shared" si="0"/>
        <v>0</v>
      </c>
    </row>
    <row r="57" spans="1:22" s="51" customFormat="1" ht="15.5" hidden="1" x14ac:dyDescent="0.35">
      <c r="A57" s="71"/>
      <c r="B57" s="45"/>
      <c r="C57" s="75"/>
      <c r="D57" s="43"/>
      <c r="E57" s="45"/>
      <c r="F57" s="43"/>
      <c r="G57" s="4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48">
        <f t="shared" si="0"/>
        <v>0</v>
      </c>
    </row>
    <row r="58" spans="1:22" s="49" customFormat="1" ht="15.5" hidden="1" x14ac:dyDescent="0.35">
      <c r="A58" s="71"/>
      <c r="B58" s="45"/>
      <c r="C58" s="75"/>
      <c r="D58" s="43"/>
      <c r="E58" s="45"/>
      <c r="F58" s="43"/>
      <c r="G58" s="4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48">
        <f t="shared" si="0"/>
        <v>0</v>
      </c>
    </row>
    <row r="59" spans="1:22" s="49" customFormat="1" ht="15.5" x14ac:dyDescent="0.35">
      <c r="A59" s="76"/>
      <c r="B59" s="76"/>
      <c r="C59" s="76"/>
      <c r="D59" s="42"/>
      <c r="E59" s="42"/>
      <c r="F59" s="42"/>
      <c r="G59" s="4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48"/>
    </row>
    <row r="60" spans="1:22" s="49" customFormat="1" ht="15.5" x14ac:dyDescent="0.35">
      <c r="A60" s="50" t="s">
        <v>0</v>
      </c>
      <c r="B60" s="50"/>
      <c r="C60" s="77"/>
      <c r="D60" s="77"/>
      <c r="E60" s="77"/>
      <c r="F60" s="77"/>
      <c r="G60" s="77"/>
      <c r="H60" s="72">
        <f>SUM(H13:H59)</f>
        <v>4866.2550000000001</v>
      </c>
      <c r="I60" s="72">
        <f>SUM(I18:I59)</f>
        <v>72650</v>
      </c>
      <c r="J60" s="72">
        <f>SUM(J43:J58)</f>
        <v>989712</v>
      </c>
      <c r="K60" s="72">
        <f>SUM(K7:K11)</f>
        <v>511986.17</v>
      </c>
      <c r="L60" s="72">
        <f>SUM(L9:L11)</f>
        <v>95000</v>
      </c>
      <c r="M60" s="72">
        <f>SUM(M19:M24)</f>
        <v>31575.190229807002</v>
      </c>
      <c r="N60" s="72">
        <f>SUM(N43:N54)</f>
        <v>1495903</v>
      </c>
      <c r="O60" s="72">
        <f>SUM(O13:O28)</f>
        <v>30117.52</v>
      </c>
      <c r="P60" s="72">
        <f>SUM(P11:P59)</f>
        <v>25762</v>
      </c>
      <c r="Q60" s="72">
        <f>SUM(Q14:Q17)</f>
        <v>216913.79</v>
      </c>
      <c r="R60" s="72">
        <f>SUM(R13:R27)</f>
        <v>68453.524176319639</v>
      </c>
      <c r="S60" s="72">
        <f>SUM(S54:S59)</f>
        <v>16232</v>
      </c>
      <c r="T60" s="72">
        <f>SUM(T25:T28)</f>
        <v>1537.47</v>
      </c>
      <c r="U60" s="48"/>
    </row>
    <row r="61" spans="1:22" s="7" customFormat="1" ht="17" x14ac:dyDescent="0.4">
      <c r="A61" s="40" t="s">
        <v>142</v>
      </c>
      <c r="B61" s="19"/>
      <c r="C61" s="20"/>
      <c r="D61" s="20"/>
      <c r="E61" s="20"/>
      <c r="F61" s="20"/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2"/>
    </row>
    <row r="62" spans="1:22" ht="15" hidden="1" x14ac:dyDescent="0.35">
      <c r="A62" s="24" t="s">
        <v>9</v>
      </c>
      <c r="B62" s="7"/>
    </row>
    <row r="63" spans="1:22" ht="14.5" hidden="1" x14ac:dyDescent="0.35">
      <c r="A63" s="24" t="s">
        <v>37</v>
      </c>
    </row>
    <row r="64" spans="1:22" ht="14.5" hidden="1" x14ac:dyDescent="0.35">
      <c r="A64" s="40" t="s">
        <v>32</v>
      </c>
    </row>
    <row r="65" spans="1:23" ht="14.5" hidden="1" x14ac:dyDescent="0.35">
      <c r="A65" s="24" t="s">
        <v>48</v>
      </c>
    </row>
    <row r="66" spans="1:23" ht="14.5" hidden="1" x14ac:dyDescent="0.35">
      <c r="A66" s="40" t="s">
        <v>49</v>
      </c>
    </row>
    <row r="67" spans="1:23" ht="14.5" hidden="1" x14ac:dyDescent="0.35">
      <c r="A67" s="24" t="s">
        <v>58</v>
      </c>
    </row>
    <row r="68" spans="1:23" ht="14.5" hidden="1" x14ac:dyDescent="0.35">
      <c r="A68" s="40" t="s">
        <v>59</v>
      </c>
    </row>
    <row r="69" spans="1:23" ht="14.5" hidden="1" x14ac:dyDescent="0.35">
      <c r="A69" s="24" t="s">
        <v>61</v>
      </c>
    </row>
    <row r="70" spans="1:23" ht="14.5" hidden="1" x14ac:dyDescent="0.35">
      <c r="A70" s="40" t="s">
        <v>62</v>
      </c>
    </row>
    <row r="71" spans="1:23" ht="14.5" hidden="1" x14ac:dyDescent="0.35">
      <c r="A71" s="24" t="s">
        <v>73</v>
      </c>
    </row>
    <row r="72" spans="1:23" ht="14.5" hidden="1" x14ac:dyDescent="0.35">
      <c r="A72" s="40" t="s">
        <v>72</v>
      </c>
    </row>
    <row r="73" spans="1:23" s="24" customFormat="1" ht="14.5" hidden="1" x14ac:dyDescent="0.35">
      <c r="A73" s="24" t="s">
        <v>83</v>
      </c>
      <c r="C73" s="96"/>
      <c r="D73" s="96"/>
      <c r="E73" s="96"/>
      <c r="F73" s="96"/>
      <c r="G73" s="96"/>
      <c r="H73" s="96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8"/>
    </row>
    <row r="74" spans="1:23" ht="14.5" hidden="1" x14ac:dyDescent="0.35">
      <c r="A74" s="40" t="s">
        <v>81</v>
      </c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00"/>
    </row>
    <row r="75" spans="1:23" s="102" customFormat="1" ht="12.5" hidden="1" x14ac:dyDescent="0.3">
      <c r="A75" s="101" t="s">
        <v>82</v>
      </c>
      <c r="C75" s="103"/>
      <c r="D75" s="103"/>
      <c r="E75" s="103"/>
      <c r="F75" s="103"/>
      <c r="G75" s="103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</row>
    <row r="78" spans="1:23" ht="14.5" hidden="1" x14ac:dyDescent="0.35">
      <c r="A78" s="24" t="s">
        <v>86</v>
      </c>
    </row>
    <row r="79" spans="1:23" ht="14.5" hidden="1" x14ac:dyDescent="0.35">
      <c r="A79" s="40" t="s">
        <v>85</v>
      </c>
    </row>
    <row r="80" spans="1:23" ht="14.5" hidden="1" x14ac:dyDescent="0.35">
      <c r="A80" s="24" t="s">
        <v>108</v>
      </c>
    </row>
    <row r="81" spans="1:1" ht="14.5" hidden="1" x14ac:dyDescent="0.35">
      <c r="A81" s="40" t="s">
        <v>109</v>
      </c>
    </row>
    <row r="82" spans="1:1" ht="14.5" hidden="1" x14ac:dyDescent="0.35">
      <c r="A82" s="24" t="s">
        <v>111</v>
      </c>
    </row>
    <row r="83" spans="1:1" ht="14.5" hidden="1" x14ac:dyDescent="0.35">
      <c r="A83" s="40" t="s">
        <v>112</v>
      </c>
    </row>
    <row r="84" spans="1:1" ht="14.5" hidden="1" x14ac:dyDescent="0.35">
      <c r="A84" s="24" t="s">
        <v>123</v>
      </c>
    </row>
    <row r="85" spans="1:1" ht="14.5" hidden="1" x14ac:dyDescent="0.35">
      <c r="A85" s="40" t="s">
        <v>124</v>
      </c>
    </row>
    <row r="86" spans="1:1" ht="14.5" hidden="1" x14ac:dyDescent="0.35">
      <c r="A86" s="24" t="s">
        <v>127</v>
      </c>
    </row>
    <row r="87" spans="1:1" ht="14.5" hidden="1" x14ac:dyDescent="0.35">
      <c r="A87" s="40" t="s">
        <v>126</v>
      </c>
    </row>
    <row r="88" spans="1:1" ht="14.5" hidden="1" x14ac:dyDescent="0.35">
      <c r="A88" s="24" t="s">
        <v>134</v>
      </c>
    </row>
    <row r="89" spans="1:1" ht="14.5" hidden="1" x14ac:dyDescent="0.35">
      <c r="A89" s="24" t="s">
        <v>135</v>
      </c>
    </row>
    <row r="90" spans="1:1" ht="14.5" x14ac:dyDescent="0.35">
      <c r="A90" s="24" t="s">
        <v>141</v>
      </c>
    </row>
    <row r="91" spans="1:1" ht="14.5" x14ac:dyDescent="0.35">
      <c r="A91" s="40" t="s">
        <v>109</v>
      </c>
    </row>
    <row r="96" spans="1:1" ht="14.5" x14ac:dyDescent="0.35">
      <c r="A96" s="10" t="s">
        <v>27</v>
      </c>
    </row>
    <row r="97" spans="1:1" ht="14.5" x14ac:dyDescent="0.35">
      <c r="A97" s="10" t="s">
        <v>30</v>
      </c>
    </row>
    <row r="98" spans="1:1" ht="14.5" x14ac:dyDescent="0.35">
      <c r="A98" s="10" t="s">
        <v>28</v>
      </c>
    </row>
    <row r="99" spans="1:1" ht="14.5" x14ac:dyDescent="0.35">
      <c r="A99" s="10" t="s">
        <v>29</v>
      </c>
    </row>
  </sheetData>
  <mergeCells count="1">
    <mergeCell ref="B1:H1"/>
  </mergeCells>
  <phoneticPr fontId="0" type="noConversion"/>
  <hyperlinks>
    <hyperlink ref="A75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2019-01-09T18:16:07Z</cp:lastPrinted>
  <dcterms:created xsi:type="dcterms:W3CDTF">2000-04-13T13:33:42Z</dcterms:created>
  <dcterms:modified xsi:type="dcterms:W3CDTF">2025-03-06T16:13:14Z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