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6063AC1-2EAA-4C0D-9E11-3B1C4B217818}" xr6:coauthVersionLast="47" xr6:coauthVersionMax="47" xr10:uidLastSave="{00000000-0000-0000-0000-000000000000}"/>
  <bookViews>
    <workbookView xWindow="2460" yWindow="2460" windowWidth="21600" windowHeight="11325" xr2:uid="{00000000-000D-0000-FFFF-FFFF00000000}"/>
  </bookViews>
  <sheets>
    <sheet name="CITY OF QUINCY" sheetId="2" r:id="rId1"/>
  </sheets>
  <definedNames>
    <definedName name="_xlnm.Print_Area" localSheetId="0">'CITY OF QUINCY'!$A$1:$H$62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0" i="2" l="1"/>
  <c r="X38" i="2"/>
  <c r="X37" i="2"/>
  <c r="X28" i="2"/>
  <c r="V60" i="2"/>
  <c r="X27" i="2"/>
  <c r="U60" i="2"/>
  <c r="X26" i="2"/>
  <c r="T60" i="2"/>
  <c r="X55" i="2"/>
  <c r="S60" i="2"/>
  <c r="X25" i="2"/>
  <c r="R60" i="2"/>
  <c r="Q16" i="2"/>
  <c r="X16" i="2" s="1"/>
  <c r="Q14" i="2"/>
  <c r="X14" i="2" s="1"/>
  <c r="X15" i="2"/>
  <c r="X17" i="2"/>
  <c r="X18" i="2"/>
  <c r="X19" i="2"/>
  <c r="X20" i="2"/>
  <c r="X21" i="2"/>
  <c r="X22" i="2"/>
  <c r="X23" i="2"/>
  <c r="X24" i="2"/>
  <c r="X29" i="2"/>
  <c r="X30" i="2"/>
  <c r="X31" i="2"/>
  <c r="X32" i="2"/>
  <c r="X33" i="2"/>
  <c r="X34" i="2"/>
  <c r="X35" i="2"/>
  <c r="X36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6" i="2"/>
  <c r="X57" i="2"/>
  <c r="X58" i="2"/>
  <c r="P60" i="2"/>
  <c r="O60" i="2"/>
  <c r="N50" i="2"/>
  <c r="N52" i="2"/>
  <c r="N48" i="2"/>
  <c r="N60" i="2" l="1"/>
  <c r="Q60" i="2"/>
  <c r="M19" i="2"/>
  <c r="L60" i="2"/>
  <c r="X9" i="2"/>
  <c r="X8" i="2"/>
  <c r="K60" i="2"/>
  <c r="J46" i="2"/>
  <c r="J44" i="2"/>
  <c r="I37" i="2"/>
  <c r="M60" i="2" l="1"/>
  <c r="J60" i="2"/>
  <c r="I60" i="2" l="1"/>
  <c r="H60" i="2"/>
</calcChain>
</file>

<file path=xl/sharedStrings.xml><?xml version="1.0" encoding="utf-8"?>
<sst xmlns="http://schemas.openxmlformats.org/spreadsheetml/2006/main" count="242" uniqueCount="154">
  <si>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</si>
  <si>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</si>
  <si>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</si>
  <si>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</si>
  <si>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</si>
  <si>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</si>
  <si>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</si>
  <si>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</si>
  <si>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</si>
  <si>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</si>
  <si>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</si>
  <si>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</si>
  <si>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</si>
  <si>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</si>
  <si>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</si>
  <si>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</si>
  <si>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</si>
  <si>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</si>
  <si>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</si>
  <si>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</si>
  <si>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</si>
  <si>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</si>
  <si>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</si>
  <si>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</si>
  <si>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</si>
  <si>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</si>
  <si>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</si>
  <si>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</si>
  <si>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</si>
  <si>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</si>
  <si>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</si>
  <si>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</si>
  <si>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</si>
  <si>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</si>
  <si>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</si>
  <si>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</si>
  <si>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</si>
  <si>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</si>
  <si>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</si>
  <si>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</si>
  <si>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</si>
  <si>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</si>
  <si>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</si>
  <si>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</si>
  <si>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</si>
  <si>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</si>
  <si>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</si>
  <si>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</si>
  <si>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</si>
  <si>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</si>
  <si>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</si>
  <si>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</si>
  <si>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</si>
  <si>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</si>
  <si>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</si>
  <si>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</si>
  <si>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</si>
  <si>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</si>
  <si>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</si>
  <si>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</si>
  <si>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</si>
  <si>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</si>
  <si>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</si>
  <si>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</si>
  <si>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</si>
  <si>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</si>
  <si>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</si>
  <si>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</si>
  <si>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</si>
  <si>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</si>
  <si>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</si>
  <si>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</si>
  <si>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</si>
  <si>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</si>
  <si>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</si>
  <si>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</si>
  <si>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</si>
  <si>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</si>
  <si>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</si>
  <si>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</si>
  <si>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</si>
  <si>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</si>
  <si>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</si>
  <si>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</si>
  <si>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</si>
  <si>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</si>
  <si>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</si>
  <si>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</si>
  <si>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</si>
  <si>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</si>
  <si>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</si>
  <si>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</si>
  <si>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</si>
  <si>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</si>
  <si>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</si>
  <si>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</si>
  <si>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</si>
  <si>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</si>
  <si>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</si>
  <si>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</si>
  <si>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</si>
  <si>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</si>
  <si>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</si>
  <si>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</si>
  <si>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</si>
  <si>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</si>
  <si>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</si>
  <si>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</si>
  <si>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</si>
  <si>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</si>
  <si>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</si>
  <si>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</si>
  <si>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</si>
  <si>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</si>
  <si>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</si>
  <si>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</si>
  <si>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</si>
  <si>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</si>
  <si>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</si>
  <si>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</si>
  <si>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</si>
  <si>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</si>
  <si>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</si>
  <si>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</si>
  <si>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</si>
  <si>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</si>
  <si>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</si>
  <si>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</si>
  <si>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</si>
  <si>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</si>
  <si>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</si>
  <si>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</si>
  <si>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</si>
  <si>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</si>
  <si>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</si>
  <si>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</si>
  <si>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</si>
  <si>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</si>
  <si>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</si>
  <si>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</si>
  <si>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</si>
  <si>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</si>
  <si>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</si>
  <si>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</si>
  <si>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</si>
  <si>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</si>
  <si>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</si>
  <si>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</si>
  <si>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</si>
  <si>
    <t>NATIONAL SCSEP</t>
  </si>
  <si>
    <t>BUDGET #14 FY25 MAY 1, 2025</t>
  </si>
  <si>
    <t>BUDGET #14 FY25</t>
  </si>
  <si>
    <t>BUDGET #15 FY25 MAY 2, 2025</t>
  </si>
  <si>
    <t>BUDGET #15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</si>
</sst>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1" xfId="0" applyFont="1" applyBorder="1"/>
    <xf numFmtId="0" fontId="30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"/>
  <sheetViews>
    <sheetView tabSelected="1" topLeftCell="A5" zoomScale="120" zoomScaleNormal="120" workbookViewId="0">
      <selection activeCell="A40" sqref="A40"/>
    </sheetView>
  </sheetViews>
  <sheetFormatPr defaultColWidth="9.140625" defaultRowHeight="13.5" x14ac:dyDescent="0.25"/>
  <cols>
    <col min="1" max="1" width="55.5703125" style="3" customWidth="1"/>
    <col min="2" max="2" width="30.425781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22" width="29.85546875" style="2" hidden="1" customWidth="1"/>
    <col min="23" max="23" width="29.85546875" style="2" customWidth="1"/>
    <col min="24" max="24" width="13.28515625" style="3" hidden="1" customWidth="1"/>
    <col min="25" max="25" width="13.28515625" style="3" bestFit="1" customWidth="1"/>
    <col min="26" max="16384" width="9.140625" style="3"/>
  </cols>
  <sheetData>
    <row r="1" spans="1:24" ht="20.25" x14ac:dyDescent="0.3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20.25" x14ac:dyDescent="0.3">
      <c r="A2" s="4"/>
      <c r="B2" s="8"/>
      <c r="C2" s="8"/>
      <c r="D2" s="8"/>
      <c r="E2" s="9"/>
      <c r="F2" s="9"/>
      <c r="G2" s="9"/>
    </row>
    <row r="3" spans="1:24" ht="20.25" x14ac:dyDescent="0.3">
      <c r="A3" s="4" t="s">
        <v>12</v>
      </c>
      <c r="B3" s="8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30.75" thickBot="1" x14ac:dyDescent="0.3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41" t="s">
        <v>151</v>
      </c>
      <c r="W5" s="41" t="s">
        <v>153</v>
      </c>
      <c r="X5" s="23" t="s">
        <v>6</v>
      </c>
    </row>
    <row r="6" spans="1:24" s="6" customFormat="1" ht="16.5" hidden="1" x14ac:dyDescent="0.3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2"/>
    </row>
    <row r="7" spans="1:24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</row>
    <row r="8" spans="1:24" s="7" customFormat="1" ht="16.5" hidden="1" x14ac:dyDescent="0.3">
      <c r="A8" s="34" t="s">
        <v>64</v>
      </c>
      <c r="B8" s="39" t="s">
        <v>42</v>
      </c>
      <c r="C8" s="15" t="s">
        <v>65</v>
      </c>
      <c r="D8" s="86" t="s">
        <v>66</v>
      </c>
      <c r="E8" s="37" t="s">
        <v>22</v>
      </c>
      <c r="F8" s="16" t="s">
        <v>13</v>
      </c>
      <c r="G8" s="15"/>
      <c r="H8" s="18"/>
      <c r="I8" s="18"/>
      <c r="J8" s="18"/>
      <c r="K8" s="85">
        <v>511986.17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36">
        <f>K8</f>
        <v>511986.17</v>
      </c>
    </row>
    <row r="9" spans="1:24" s="7" customFormat="1" ht="16.5" hidden="1" x14ac:dyDescent="0.3">
      <c r="A9" s="88" t="s">
        <v>68</v>
      </c>
      <c r="B9" s="39" t="s">
        <v>42</v>
      </c>
      <c r="C9" s="89" t="s">
        <v>69</v>
      </c>
      <c r="D9" s="37" t="s">
        <v>70</v>
      </c>
      <c r="E9" s="90" t="s">
        <v>71</v>
      </c>
      <c r="F9" s="15" t="s">
        <v>13</v>
      </c>
      <c r="G9" s="16"/>
      <c r="H9" s="17"/>
      <c r="I9" s="17"/>
      <c r="J9" s="17"/>
      <c r="K9" s="17"/>
      <c r="L9" s="91">
        <v>95000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36">
        <f>SUM(L9)</f>
        <v>95000</v>
      </c>
    </row>
    <row r="10" spans="1:24" s="7" customFormat="1" ht="16.5" hidden="1" x14ac:dyDescent="0.3">
      <c r="A10" s="34"/>
      <c r="B10" s="16"/>
      <c r="C10" s="15"/>
      <c r="D10" s="87"/>
      <c r="E10" s="15"/>
      <c r="F10" s="16"/>
      <c r="G10" s="16"/>
      <c r="H10" s="17"/>
      <c r="I10" s="17"/>
      <c r="J10" s="17"/>
      <c r="K10" s="17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36"/>
    </row>
    <row r="11" spans="1:24" s="7" customFormat="1" ht="16.5" hidden="1" x14ac:dyDescent="0.3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36"/>
    </row>
    <row r="12" spans="1:24" s="49" customFormat="1" ht="16.5" hidden="1" x14ac:dyDescent="0.3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48"/>
    </row>
    <row r="13" spans="1:24" s="49" customFormat="1" ht="16.5" hidden="1" x14ac:dyDescent="0.3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48"/>
    </row>
    <row r="14" spans="1:24" s="49" customFormat="1" ht="16.5" hidden="1" x14ac:dyDescent="0.3">
      <c r="A14" s="110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1" t="s">
        <v>24</v>
      </c>
      <c r="H14" s="47"/>
      <c r="I14" s="47"/>
      <c r="J14" s="47"/>
      <c r="K14" s="47"/>
      <c r="L14" s="80"/>
      <c r="M14" s="80"/>
      <c r="N14" s="80"/>
      <c r="O14" s="80"/>
      <c r="P14" s="80"/>
      <c r="Q14" s="80">
        <f>144234.79-1</f>
        <v>144233.79</v>
      </c>
      <c r="R14" s="80"/>
      <c r="S14" s="80"/>
      <c r="T14" s="80"/>
      <c r="U14" s="80"/>
      <c r="V14" s="80"/>
      <c r="W14" s="80"/>
      <c r="X14" s="48">
        <f>Q14</f>
        <v>144233.79</v>
      </c>
    </row>
    <row r="15" spans="1:24" s="49" customFormat="1" ht="16.5" hidden="1" x14ac:dyDescent="0.3">
      <c r="A15" s="110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1" t="s">
        <v>24</v>
      </c>
      <c r="H15" s="47"/>
      <c r="I15" s="47"/>
      <c r="J15" s="47"/>
      <c r="K15" s="47"/>
      <c r="L15" s="80"/>
      <c r="M15" s="80"/>
      <c r="N15" s="80"/>
      <c r="O15" s="80"/>
      <c r="P15" s="80"/>
      <c r="Q15" s="80">
        <v>1</v>
      </c>
      <c r="R15" s="80"/>
      <c r="S15" s="80"/>
      <c r="T15" s="80"/>
      <c r="U15" s="80"/>
      <c r="V15" s="80"/>
      <c r="W15" s="80"/>
      <c r="X15" s="48">
        <f t="shared" ref="X15:X58" si="0">Q15</f>
        <v>1</v>
      </c>
    </row>
    <row r="16" spans="1:24" s="49" customFormat="1" ht="16.5" hidden="1" x14ac:dyDescent="0.3">
      <c r="A16" s="84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1" t="s">
        <v>24</v>
      </c>
      <c r="H16" s="47"/>
      <c r="I16" s="47"/>
      <c r="J16" s="47"/>
      <c r="K16" s="47"/>
      <c r="L16" s="80"/>
      <c r="M16" s="80"/>
      <c r="N16" s="80"/>
      <c r="O16" s="80"/>
      <c r="P16" s="80"/>
      <c r="Q16" s="80">
        <f>72679-1</f>
        <v>72678</v>
      </c>
      <c r="R16" s="80"/>
      <c r="S16" s="80"/>
      <c r="T16" s="80"/>
      <c r="U16" s="80"/>
      <c r="V16" s="80"/>
      <c r="W16" s="80"/>
      <c r="X16" s="48">
        <f t="shared" si="0"/>
        <v>72678</v>
      </c>
    </row>
    <row r="17" spans="1:25" s="51" customFormat="1" ht="16.5" hidden="1" x14ac:dyDescent="0.3">
      <c r="A17" s="84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1" t="s">
        <v>24</v>
      </c>
      <c r="H17" s="47"/>
      <c r="I17" s="47"/>
      <c r="J17" s="47"/>
      <c r="K17" s="47"/>
      <c r="L17" s="80"/>
      <c r="M17" s="80"/>
      <c r="N17" s="80"/>
      <c r="O17" s="80"/>
      <c r="P17" s="80"/>
      <c r="Q17" s="80">
        <v>1</v>
      </c>
      <c r="R17" s="80"/>
      <c r="S17" s="80"/>
      <c r="T17" s="80"/>
      <c r="U17" s="80"/>
      <c r="V17" s="80"/>
      <c r="W17" s="80"/>
      <c r="X17" s="48">
        <f t="shared" si="0"/>
        <v>1</v>
      </c>
    </row>
    <row r="18" spans="1:25" s="51" customFormat="1" ht="16.5" hidden="1" x14ac:dyDescent="0.3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48">
        <f t="shared" si="0"/>
        <v>0</v>
      </c>
    </row>
    <row r="19" spans="1:25" s="51" customFormat="1" ht="16.5" hidden="1" x14ac:dyDescent="0.3">
      <c r="A19" s="94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48">
        <f t="shared" si="0"/>
        <v>0</v>
      </c>
    </row>
    <row r="20" spans="1:25" s="51" customFormat="1" ht="16.5" hidden="1" x14ac:dyDescent="0.3">
      <c r="A20" s="94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48">
        <f t="shared" si="0"/>
        <v>0</v>
      </c>
    </row>
    <row r="21" spans="1:25" s="51" customFormat="1" ht="16.5" hidden="1" x14ac:dyDescent="0.3">
      <c r="A21" s="94" t="s">
        <v>92</v>
      </c>
      <c r="B21" s="16" t="s">
        <v>53</v>
      </c>
      <c r="C21" s="112" t="s">
        <v>93</v>
      </c>
      <c r="D21" s="113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55"/>
      <c r="W21" s="55"/>
      <c r="X21" s="48">
        <f t="shared" si="0"/>
        <v>0</v>
      </c>
    </row>
    <row r="22" spans="1:25" s="51" customFormat="1" ht="16.5" hidden="1" x14ac:dyDescent="0.3">
      <c r="A22" s="94" t="s">
        <v>96</v>
      </c>
      <c r="B22" s="16" t="s">
        <v>53</v>
      </c>
      <c r="C22" s="114" t="s">
        <v>97</v>
      </c>
      <c r="D22" s="114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55"/>
      <c r="W22" s="55"/>
      <c r="X22" s="48">
        <f t="shared" si="0"/>
        <v>0</v>
      </c>
    </row>
    <row r="23" spans="1:25" s="51" customFormat="1" ht="16.5" hidden="1" x14ac:dyDescent="0.3">
      <c r="A23" s="94" t="s">
        <v>100</v>
      </c>
      <c r="B23" s="16" t="s">
        <v>53</v>
      </c>
      <c r="C23" s="114" t="s">
        <v>101</v>
      </c>
      <c r="D23" s="114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55"/>
      <c r="W23" s="55"/>
      <c r="X23" s="48">
        <f t="shared" si="0"/>
        <v>0</v>
      </c>
    </row>
    <row r="24" spans="1:25" s="51" customFormat="1" ht="16.5" hidden="1" x14ac:dyDescent="0.3">
      <c r="A24" s="94" t="s">
        <v>104</v>
      </c>
      <c r="B24" s="16" t="s">
        <v>53</v>
      </c>
      <c r="C24" s="111" t="s">
        <v>105</v>
      </c>
      <c r="D24" s="111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55"/>
      <c r="W24" s="55"/>
      <c r="X24" s="48">
        <f t="shared" si="0"/>
        <v>0</v>
      </c>
    </row>
    <row r="25" spans="1:25" s="51" customFormat="1" ht="16.5" hidden="1" x14ac:dyDescent="0.3">
      <c r="A25" s="94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55"/>
      <c r="W25" s="55"/>
      <c r="X25" s="48">
        <f>R25</f>
        <v>68453.524176319639</v>
      </c>
    </row>
    <row r="26" spans="1:25" s="51" customFormat="1" ht="16.5" hidden="1" x14ac:dyDescent="0.3">
      <c r="A26" s="94" t="s">
        <v>137</v>
      </c>
      <c r="B26" s="16" t="s">
        <v>53</v>
      </c>
      <c r="C26" s="115" t="s">
        <v>138</v>
      </c>
      <c r="D26" s="111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55"/>
      <c r="W26" s="55"/>
      <c r="X26" s="48">
        <f>T26</f>
        <v>1537.47</v>
      </c>
    </row>
    <row r="27" spans="1:25" s="51" customFormat="1" ht="16.5" hidden="1" x14ac:dyDescent="0.3">
      <c r="A27" s="116" t="s">
        <v>143</v>
      </c>
      <c r="B27" s="16" t="s">
        <v>53</v>
      </c>
      <c r="C27" s="117" t="s">
        <v>144</v>
      </c>
      <c r="D27" s="118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55"/>
      <c r="W27" s="55"/>
      <c r="X27" s="48">
        <f>U27</f>
        <v>1101.04</v>
      </c>
    </row>
    <row r="28" spans="1:25" s="51" customFormat="1" ht="16.5" hidden="1" x14ac:dyDescent="0.3">
      <c r="A28" s="94" t="s">
        <v>149</v>
      </c>
      <c r="B28" s="16" t="s">
        <v>53</v>
      </c>
      <c r="C28" s="118" t="s">
        <v>144</v>
      </c>
      <c r="D28" s="119" t="s">
        <v>145</v>
      </c>
      <c r="E28" s="15" t="s">
        <v>146</v>
      </c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430.44</v>
      </c>
      <c r="W28" s="55"/>
      <c r="X28" s="48">
        <f>V28</f>
        <v>430.44</v>
      </c>
    </row>
    <row r="29" spans="1:25" s="51" customFormat="1" ht="16.5" hidden="1" x14ac:dyDescent="0.3">
      <c r="A29" s="57" t="s">
        <v>8</v>
      </c>
      <c r="B29" s="45"/>
      <c r="C29" s="46"/>
      <c r="D29" s="46"/>
      <c r="E29" s="58"/>
      <c r="F29" s="45"/>
      <c r="G29" s="54"/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48">
        <f t="shared" si="0"/>
        <v>0</v>
      </c>
    </row>
    <row r="30" spans="1:25" s="51" customFormat="1" ht="16.5" hidden="1" x14ac:dyDescent="0.3">
      <c r="A30" s="43" t="s">
        <v>113</v>
      </c>
      <c r="B30" s="45"/>
      <c r="C30" s="46"/>
      <c r="D30" s="46"/>
      <c r="E30" s="58"/>
      <c r="F30" s="45"/>
      <c r="G30" s="54"/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48">
        <f t="shared" si="0"/>
        <v>0</v>
      </c>
    </row>
    <row r="31" spans="1:25" s="51" customFormat="1" ht="16.5" hidden="1" x14ac:dyDescent="0.3">
      <c r="A31" s="106" t="s">
        <v>114</v>
      </c>
      <c r="B31" s="16" t="s">
        <v>53</v>
      </c>
      <c r="C31" s="107" t="s">
        <v>115</v>
      </c>
      <c r="D31" s="25" t="s">
        <v>116</v>
      </c>
      <c r="E31" s="108" t="s">
        <v>117</v>
      </c>
      <c r="F31" s="23">
        <v>17.800999999999998</v>
      </c>
      <c r="G31" s="109" t="s">
        <v>25</v>
      </c>
      <c r="H31" s="56"/>
      <c r="I31" s="56"/>
      <c r="J31" s="56"/>
      <c r="K31" s="56"/>
      <c r="L31" s="55"/>
      <c r="M31" s="55"/>
      <c r="N31" s="55"/>
      <c r="O31" s="55"/>
      <c r="P31" s="55">
        <v>25762</v>
      </c>
      <c r="Q31" s="55"/>
      <c r="R31" s="55"/>
      <c r="S31" s="55"/>
      <c r="T31" s="55"/>
      <c r="U31" s="55"/>
      <c r="V31" s="55"/>
      <c r="W31" s="55"/>
      <c r="X31" s="48">
        <f t="shared" si="0"/>
        <v>0</v>
      </c>
    </row>
    <row r="32" spans="1:25" s="51" customFormat="1" ht="16.5" hidden="1" x14ac:dyDescent="0.3">
      <c r="A32" s="59"/>
      <c r="B32" s="45"/>
      <c r="C32" s="46"/>
      <c r="D32" s="46"/>
      <c r="E32" s="58"/>
      <c r="F32" s="60"/>
      <c r="G32" s="61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48">
        <f t="shared" si="0"/>
        <v>0</v>
      </c>
      <c r="Y32" s="62"/>
    </row>
    <row r="33" spans="1:25" s="51" customFormat="1" ht="16.5" x14ac:dyDescent="0.3">
      <c r="A33" s="63"/>
      <c r="B33" s="45"/>
      <c r="C33" s="46"/>
      <c r="D33" s="46"/>
      <c r="E33" s="58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48">
        <f t="shared" si="0"/>
        <v>0</v>
      </c>
    </row>
    <row r="34" spans="1:25" s="51" customFormat="1" ht="16.5" x14ac:dyDescent="0.3">
      <c r="A34" s="50"/>
      <c r="B34" s="45"/>
      <c r="C34" s="46"/>
      <c r="D34" s="46"/>
      <c r="E34" s="58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48">
        <f t="shared" si="0"/>
        <v>0</v>
      </c>
    </row>
    <row r="35" spans="1:25" s="51" customFormat="1" ht="16.5" x14ac:dyDescent="0.3">
      <c r="A35" s="57" t="s">
        <v>8</v>
      </c>
      <c r="B35" s="64"/>
      <c r="C35" s="65"/>
      <c r="D35" s="65"/>
      <c r="E35" s="66"/>
      <c r="F35" s="42"/>
      <c r="G35" s="67"/>
      <c r="H35" s="42"/>
      <c r="I35" s="42"/>
      <c r="J35" s="42"/>
      <c r="K35" s="42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48">
        <f t="shared" si="0"/>
        <v>0</v>
      </c>
    </row>
    <row r="36" spans="1:25" s="49" customFormat="1" ht="16.5" x14ac:dyDescent="0.3">
      <c r="A36" s="43" t="s">
        <v>40</v>
      </c>
      <c r="B36" s="64"/>
      <c r="C36" s="65"/>
      <c r="D36" s="65"/>
      <c r="E36" s="66"/>
      <c r="F36" s="42"/>
      <c r="G36" s="42"/>
      <c r="H36" s="4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48">
        <f t="shared" si="0"/>
        <v>0</v>
      </c>
    </row>
    <row r="37" spans="1:25" s="49" customFormat="1" ht="16.5" x14ac:dyDescent="0.3">
      <c r="A37" s="77" t="s">
        <v>41</v>
      </c>
      <c r="B37" s="39" t="s">
        <v>42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78" t="s">
        <v>46</v>
      </c>
      <c r="H37" s="75"/>
      <c r="I37" s="81">
        <f>72650-1</f>
        <v>72649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>
        <v>52600</v>
      </c>
      <c r="X37" s="48">
        <f>SUM(I37:W37)</f>
        <v>125249</v>
      </c>
    </row>
    <row r="38" spans="1:25" s="49" customFormat="1" ht="16.5" hidden="1" x14ac:dyDescent="0.3">
      <c r="A38" s="77" t="s">
        <v>41</v>
      </c>
      <c r="B38" s="79" t="s">
        <v>47</v>
      </c>
      <c r="C38" s="15" t="s">
        <v>43</v>
      </c>
      <c r="D38" s="15" t="s">
        <v>44</v>
      </c>
      <c r="E38" s="15" t="s">
        <v>45</v>
      </c>
      <c r="F38" s="15">
        <v>17.225000000000001</v>
      </c>
      <c r="G38" s="78" t="s">
        <v>46</v>
      </c>
      <c r="H38" s="47"/>
      <c r="I38" s="80">
        <v>1</v>
      </c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48">
        <f>SUM(I38:W38)</f>
        <v>1</v>
      </c>
    </row>
    <row r="39" spans="1:25" s="49" customFormat="1" ht="16.5" x14ac:dyDescent="0.3">
      <c r="A39" s="68"/>
      <c r="B39" s="45"/>
      <c r="C39" s="43"/>
      <c r="D39" s="43"/>
      <c r="E39" s="43"/>
      <c r="F39" s="43"/>
      <c r="G39" s="43"/>
      <c r="H39" s="47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48">
        <f t="shared" si="0"/>
        <v>0</v>
      </c>
      <c r="Y39" s="69"/>
    </row>
    <row r="40" spans="1:25" s="49" customFormat="1" ht="16.5" x14ac:dyDescent="0.3">
      <c r="A40" s="50"/>
      <c r="B40" s="45"/>
      <c r="C40" s="43"/>
      <c r="D40" s="43"/>
      <c r="E40" s="43"/>
      <c r="F40" s="43"/>
      <c r="G40" s="43"/>
      <c r="H40" s="47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48">
        <f t="shared" si="0"/>
        <v>0</v>
      </c>
    </row>
    <row r="41" spans="1:25" s="49" customFormat="1" ht="16.5" x14ac:dyDescent="0.3">
      <c r="A41" s="70"/>
      <c r="B41" s="45"/>
      <c r="C41" s="46"/>
      <c r="D41" s="46"/>
      <c r="E41" s="58"/>
      <c r="F41" s="43"/>
      <c r="G41" s="43"/>
      <c r="H41" s="47"/>
      <c r="I41" s="47"/>
      <c r="J41" s="47"/>
      <c r="K41" s="47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48">
        <f t="shared" si="0"/>
        <v>0</v>
      </c>
    </row>
    <row r="42" spans="1:25" s="49" customFormat="1" ht="16.5" hidden="1" x14ac:dyDescent="0.3">
      <c r="A42" s="57" t="s">
        <v>8</v>
      </c>
      <c r="B42" s="64"/>
      <c r="C42" s="65"/>
      <c r="D42" s="65"/>
      <c r="E42" s="66"/>
      <c r="F42" s="42"/>
      <c r="G42" s="42"/>
      <c r="H42" s="47"/>
      <c r="I42" s="47"/>
      <c r="J42" s="47"/>
      <c r="K42" s="47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48">
        <f t="shared" si="0"/>
        <v>0</v>
      </c>
    </row>
    <row r="43" spans="1:25" s="51" customFormat="1" ht="16.5" hidden="1" x14ac:dyDescent="0.3">
      <c r="A43" s="43" t="s">
        <v>51</v>
      </c>
      <c r="B43" s="64"/>
      <c r="C43" s="65"/>
      <c r="D43" s="65"/>
      <c r="E43" s="65"/>
      <c r="F43" s="64"/>
      <c r="G43" s="64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48">
        <f t="shared" si="0"/>
        <v>0</v>
      </c>
    </row>
    <row r="44" spans="1:25" s="51" customFormat="1" ht="16.5" hidden="1" x14ac:dyDescent="0.3">
      <c r="A44" s="82" t="s">
        <v>52</v>
      </c>
      <c r="B44" s="16" t="s">
        <v>53</v>
      </c>
      <c r="C44" s="83" t="s">
        <v>54</v>
      </c>
      <c r="D44" s="15" t="s">
        <v>16</v>
      </c>
      <c r="E44" s="15">
        <v>6501</v>
      </c>
      <c r="F44" s="16">
        <v>17.259</v>
      </c>
      <c r="G44" s="72" t="s">
        <v>26</v>
      </c>
      <c r="H44" s="71"/>
      <c r="I44" s="71"/>
      <c r="J44" s="71">
        <f>830112-1</f>
        <v>830111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48">
        <f t="shared" si="0"/>
        <v>0</v>
      </c>
    </row>
    <row r="45" spans="1:25" s="51" customFormat="1" ht="16.5" hidden="1" x14ac:dyDescent="0.3">
      <c r="A45" s="82" t="s">
        <v>52</v>
      </c>
      <c r="B45" s="16" t="s">
        <v>55</v>
      </c>
      <c r="C45" s="83" t="s">
        <v>54</v>
      </c>
      <c r="D45" s="15" t="s">
        <v>16</v>
      </c>
      <c r="E45" s="15">
        <v>6501</v>
      </c>
      <c r="F45" s="16">
        <v>17.259</v>
      </c>
      <c r="G45" s="72" t="s">
        <v>26</v>
      </c>
      <c r="H45" s="71"/>
      <c r="I45" s="71"/>
      <c r="J45" s="71">
        <v>1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48">
        <f t="shared" si="0"/>
        <v>0</v>
      </c>
    </row>
    <row r="46" spans="1:25" s="49" customFormat="1" ht="16.5" hidden="1" x14ac:dyDescent="0.3">
      <c r="A46" s="84" t="s">
        <v>56</v>
      </c>
      <c r="B46" s="16" t="s">
        <v>53</v>
      </c>
      <c r="C46" s="83" t="s">
        <v>57</v>
      </c>
      <c r="D46" s="15" t="s">
        <v>17</v>
      </c>
      <c r="E46" s="15">
        <v>6502</v>
      </c>
      <c r="F46" s="15">
        <v>17.257999999999999</v>
      </c>
      <c r="G46" s="72" t="s">
        <v>26</v>
      </c>
      <c r="H46" s="73"/>
      <c r="I46" s="73"/>
      <c r="J46" s="73">
        <f>159600-1</f>
        <v>159599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48">
        <f t="shared" si="0"/>
        <v>0</v>
      </c>
    </row>
    <row r="47" spans="1:25" s="49" customFormat="1" ht="16.5" hidden="1" x14ac:dyDescent="0.3">
      <c r="A47" s="84" t="s">
        <v>56</v>
      </c>
      <c r="B47" s="16" t="s">
        <v>55</v>
      </c>
      <c r="C47" s="83" t="s">
        <v>57</v>
      </c>
      <c r="D47" s="15" t="s">
        <v>17</v>
      </c>
      <c r="E47" s="15">
        <v>6502</v>
      </c>
      <c r="F47" s="15">
        <v>17.257999999999999</v>
      </c>
      <c r="G47" s="72" t="s">
        <v>26</v>
      </c>
      <c r="H47" s="73"/>
      <c r="I47" s="73"/>
      <c r="J47" s="73">
        <v>1</v>
      </c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48">
        <f t="shared" si="0"/>
        <v>0</v>
      </c>
    </row>
    <row r="48" spans="1:25" s="49" customFormat="1" ht="16.5" hidden="1" x14ac:dyDescent="0.3">
      <c r="A48" s="84" t="s">
        <v>56</v>
      </c>
      <c r="B48" s="16" t="s">
        <v>53</v>
      </c>
      <c r="C48" s="83" t="s">
        <v>87</v>
      </c>
      <c r="D48" s="15" t="s">
        <v>17</v>
      </c>
      <c r="E48" s="15">
        <v>6502</v>
      </c>
      <c r="F48" s="15">
        <v>17.257999999999999</v>
      </c>
      <c r="G48" s="104" t="s">
        <v>26</v>
      </c>
      <c r="H48" s="71"/>
      <c r="I48" s="71"/>
      <c r="J48" s="71"/>
      <c r="K48" s="71"/>
      <c r="L48" s="71"/>
      <c r="M48" s="71"/>
      <c r="N48" s="71">
        <f>652235-1</f>
        <v>652234</v>
      </c>
      <c r="O48" s="71"/>
      <c r="P48" s="71"/>
      <c r="Q48" s="71"/>
      <c r="R48" s="71"/>
      <c r="S48" s="71"/>
      <c r="T48" s="71"/>
      <c r="U48" s="71"/>
      <c r="V48" s="71"/>
      <c r="W48" s="71"/>
      <c r="X48" s="48">
        <f t="shared" si="0"/>
        <v>0</v>
      </c>
    </row>
    <row r="49" spans="1:25" s="49" customFormat="1" ht="16.5" hidden="1" x14ac:dyDescent="0.3">
      <c r="A49" s="84" t="s">
        <v>56</v>
      </c>
      <c r="B49" s="16" t="s">
        <v>55</v>
      </c>
      <c r="C49" s="83" t="s">
        <v>87</v>
      </c>
      <c r="D49" s="15" t="s">
        <v>17</v>
      </c>
      <c r="E49" s="15">
        <v>6502</v>
      </c>
      <c r="F49" s="15">
        <v>17.257999999999999</v>
      </c>
      <c r="G49" s="104" t="s">
        <v>26</v>
      </c>
      <c r="H49" s="71"/>
      <c r="I49" s="71"/>
      <c r="J49" s="71"/>
      <c r="K49" s="71"/>
      <c r="L49" s="71"/>
      <c r="M49" s="71"/>
      <c r="N49" s="71">
        <v>1</v>
      </c>
      <c r="O49" s="71"/>
      <c r="P49" s="71"/>
      <c r="Q49" s="71"/>
      <c r="R49" s="71"/>
      <c r="S49" s="71"/>
      <c r="T49" s="71"/>
      <c r="U49" s="71"/>
      <c r="V49" s="71"/>
      <c r="W49" s="71"/>
      <c r="X49" s="48">
        <f t="shared" si="0"/>
        <v>0</v>
      </c>
    </row>
    <row r="50" spans="1:25" s="49" customFormat="1" ht="16.5" hidden="1" x14ac:dyDescent="0.3">
      <c r="A50" s="105" t="s">
        <v>88</v>
      </c>
      <c r="B50" s="16" t="s">
        <v>53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4" t="s">
        <v>26</v>
      </c>
      <c r="H50" s="71"/>
      <c r="I50" s="71"/>
      <c r="J50" s="71"/>
      <c r="K50" s="71"/>
      <c r="L50" s="71"/>
      <c r="M50" s="71"/>
      <c r="N50" s="71">
        <f>181867-1</f>
        <v>181866</v>
      </c>
      <c r="O50" s="71"/>
      <c r="P50" s="71"/>
      <c r="Q50" s="71"/>
      <c r="R50" s="71"/>
      <c r="S50" s="71"/>
      <c r="T50" s="71"/>
      <c r="U50" s="71"/>
      <c r="V50" s="71"/>
      <c r="W50" s="71"/>
      <c r="X50" s="48">
        <f t="shared" si="0"/>
        <v>0</v>
      </c>
    </row>
    <row r="51" spans="1:25" s="49" customFormat="1" ht="16.5" hidden="1" x14ac:dyDescent="0.3">
      <c r="A51" s="105" t="s">
        <v>88</v>
      </c>
      <c r="B51" s="16" t="s">
        <v>55</v>
      </c>
      <c r="C51" s="15" t="s">
        <v>89</v>
      </c>
      <c r="D51" s="15" t="s">
        <v>21</v>
      </c>
      <c r="E51" s="15">
        <v>6503</v>
      </c>
      <c r="F51" s="15">
        <v>17.277999999999999</v>
      </c>
      <c r="G51" s="104" t="s">
        <v>26</v>
      </c>
      <c r="H51" s="71"/>
      <c r="I51" s="71"/>
      <c r="J51" s="71"/>
      <c r="K51" s="71"/>
      <c r="L51" s="71"/>
      <c r="M51" s="71"/>
      <c r="N51" s="71">
        <v>1</v>
      </c>
      <c r="O51" s="71"/>
      <c r="P51" s="71"/>
      <c r="Q51" s="71"/>
      <c r="R51" s="71"/>
      <c r="S51" s="71"/>
      <c r="T51" s="71"/>
      <c r="U51" s="71"/>
      <c r="V51" s="71"/>
      <c r="W51" s="71"/>
      <c r="X51" s="48">
        <f t="shared" si="0"/>
        <v>0</v>
      </c>
    </row>
    <row r="52" spans="1:25" s="49" customFormat="1" ht="16.5" hidden="1" x14ac:dyDescent="0.3">
      <c r="A52" s="105" t="s">
        <v>88</v>
      </c>
      <c r="B52" s="16" t="s">
        <v>53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4" t="s">
        <v>26</v>
      </c>
      <c r="H52" s="71"/>
      <c r="I52" s="71"/>
      <c r="J52" s="71"/>
      <c r="K52" s="71"/>
      <c r="L52" s="71"/>
      <c r="M52" s="71"/>
      <c r="N52" s="71">
        <f>661801-1</f>
        <v>661800</v>
      </c>
      <c r="O52" s="71"/>
      <c r="P52" s="71"/>
      <c r="Q52" s="71"/>
      <c r="R52" s="71"/>
      <c r="S52" s="71"/>
      <c r="T52" s="71"/>
      <c r="U52" s="71"/>
      <c r="V52" s="71"/>
      <c r="W52" s="71"/>
      <c r="X52" s="48">
        <f t="shared" si="0"/>
        <v>0</v>
      </c>
    </row>
    <row r="53" spans="1:25" s="49" customFormat="1" ht="16.5" hidden="1" x14ac:dyDescent="0.3">
      <c r="A53" s="105" t="s">
        <v>88</v>
      </c>
      <c r="B53" s="16" t="s">
        <v>55</v>
      </c>
      <c r="C53" s="15" t="s">
        <v>90</v>
      </c>
      <c r="D53" s="15" t="s">
        <v>21</v>
      </c>
      <c r="E53" s="15">
        <v>6503</v>
      </c>
      <c r="F53" s="15">
        <v>17.277999999999999</v>
      </c>
      <c r="G53" s="104" t="s">
        <v>26</v>
      </c>
      <c r="H53" s="71"/>
      <c r="I53" s="71"/>
      <c r="J53" s="71"/>
      <c r="K53" s="71"/>
      <c r="L53" s="71"/>
      <c r="M53" s="71"/>
      <c r="N53" s="71">
        <v>1</v>
      </c>
      <c r="O53" s="71"/>
      <c r="P53" s="71"/>
      <c r="Q53" s="71"/>
      <c r="R53" s="71"/>
      <c r="S53" s="71"/>
      <c r="T53" s="71"/>
      <c r="U53" s="71"/>
      <c r="V53" s="71"/>
      <c r="W53" s="71"/>
      <c r="X53" s="48">
        <f t="shared" si="0"/>
        <v>0</v>
      </c>
    </row>
    <row r="54" spans="1:25" s="49" customFormat="1" ht="16.5" hidden="1" x14ac:dyDescent="0.3">
      <c r="A54" s="70"/>
      <c r="B54" s="45"/>
      <c r="C54" s="43"/>
      <c r="D54" s="43"/>
      <c r="E54" s="42"/>
      <c r="F54" s="43"/>
      <c r="G54" s="72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48">
        <f t="shared" si="0"/>
        <v>0</v>
      </c>
    </row>
    <row r="55" spans="1:25" s="49" customFormat="1" ht="16.5" hidden="1" x14ac:dyDescent="0.3">
      <c r="A55" s="70" t="s">
        <v>132</v>
      </c>
      <c r="B55" s="16" t="s">
        <v>53</v>
      </c>
      <c r="C55" s="15" t="s">
        <v>90</v>
      </c>
      <c r="D55" s="15" t="s">
        <v>21</v>
      </c>
      <c r="E55" s="15">
        <v>6523</v>
      </c>
      <c r="F55" s="15">
        <v>17.277999999999999</v>
      </c>
      <c r="G55" s="104" t="s">
        <v>26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>
        <v>16232</v>
      </c>
      <c r="T55" s="71"/>
      <c r="U55" s="71"/>
      <c r="V55" s="71"/>
      <c r="W55" s="71"/>
      <c r="X55" s="48">
        <f>S55</f>
        <v>16232</v>
      </c>
      <c r="Y55" s="69"/>
    </row>
    <row r="56" spans="1:25" s="51" customFormat="1" ht="16.5" hidden="1" x14ac:dyDescent="0.3">
      <c r="A56" s="70"/>
      <c r="B56" s="45"/>
      <c r="C56" s="74"/>
      <c r="D56" s="43"/>
      <c r="E56" s="45"/>
      <c r="F56" s="43"/>
      <c r="G56" s="4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48">
        <f t="shared" si="0"/>
        <v>0</v>
      </c>
    </row>
    <row r="57" spans="1:25" s="51" customFormat="1" ht="16.5" hidden="1" x14ac:dyDescent="0.3">
      <c r="A57" s="70"/>
      <c r="B57" s="45"/>
      <c r="C57" s="74"/>
      <c r="D57" s="43"/>
      <c r="E57" s="45"/>
      <c r="F57" s="43"/>
      <c r="G57" s="4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48">
        <f t="shared" si="0"/>
        <v>0</v>
      </c>
    </row>
    <row r="58" spans="1:25" s="49" customFormat="1" ht="16.5" hidden="1" x14ac:dyDescent="0.3">
      <c r="A58" s="70"/>
      <c r="B58" s="45"/>
      <c r="C58" s="74"/>
      <c r="D58" s="43"/>
      <c r="E58" s="45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48">
        <f t="shared" si="0"/>
        <v>0</v>
      </c>
    </row>
    <row r="59" spans="1:25" s="49" customFormat="1" ht="16.5" x14ac:dyDescent="0.3">
      <c r="A59" s="75"/>
      <c r="B59" s="75"/>
      <c r="C59" s="75"/>
      <c r="D59" s="42"/>
      <c r="E59" s="42"/>
      <c r="F59" s="42"/>
      <c r="G59" s="42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48"/>
    </row>
    <row r="60" spans="1:25" s="49" customFormat="1" ht="16.5" x14ac:dyDescent="0.3">
      <c r="A60" s="50" t="s">
        <v>0</v>
      </c>
      <c r="B60" s="50"/>
      <c r="C60" s="76"/>
      <c r="D60" s="76"/>
      <c r="E60" s="76"/>
      <c r="F60" s="76"/>
      <c r="G60" s="76"/>
      <c r="H60" s="71">
        <f>SUM(H13:H59)</f>
        <v>4866.2550000000001</v>
      </c>
      <c r="I60" s="71">
        <f>SUM(I18:I59)</f>
        <v>72650</v>
      </c>
      <c r="J60" s="71">
        <f>SUM(J43:J58)</f>
        <v>989712</v>
      </c>
      <c r="K60" s="71">
        <f>SUM(K7:K11)</f>
        <v>511986.17</v>
      </c>
      <c r="L60" s="71">
        <f>SUM(L9:L11)</f>
        <v>95000</v>
      </c>
      <c r="M60" s="71">
        <f>SUM(M19:M24)</f>
        <v>31575.190229807002</v>
      </c>
      <c r="N60" s="71">
        <f>SUM(N43:N54)</f>
        <v>1495903</v>
      </c>
      <c r="O60" s="71">
        <f>SUM(O13:O28)</f>
        <v>30117.52</v>
      </c>
      <c r="P60" s="71">
        <f>SUM(P11:P59)</f>
        <v>25762</v>
      </c>
      <c r="Q60" s="71">
        <f>SUM(Q14:Q17)</f>
        <v>216913.79</v>
      </c>
      <c r="R60" s="71">
        <f>SUM(R13:R27)</f>
        <v>68453.524176319639</v>
      </c>
      <c r="S60" s="71">
        <f>SUM(S54:S59)</f>
        <v>16232</v>
      </c>
      <c r="T60" s="71">
        <f>SUM(T25:T28)</f>
        <v>1537.47</v>
      </c>
      <c r="U60" s="71">
        <f>SUM(U27:U28)</f>
        <v>1101.04</v>
      </c>
      <c r="V60" s="71">
        <f>SUM(V13:V59)</f>
        <v>430.44</v>
      </c>
      <c r="W60" s="71">
        <f>SUM(W34:W40)</f>
        <v>52600</v>
      </c>
      <c r="X60" s="48"/>
    </row>
    <row r="61" spans="1:25" s="7" customFormat="1" ht="17.25" x14ac:dyDescent="0.3">
      <c r="A61" s="40" t="s">
        <v>142</v>
      </c>
      <c r="B61" s="19"/>
      <c r="C61" s="20"/>
      <c r="D61" s="20"/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</row>
    <row r="62" spans="1:25" ht="16.5" hidden="1" x14ac:dyDescent="0.3">
      <c r="A62" s="24" t="s">
        <v>9</v>
      </c>
      <c r="B62" s="7"/>
    </row>
    <row r="63" spans="1:25" ht="15" hidden="1" x14ac:dyDescent="0.25">
      <c r="A63" s="24" t="s">
        <v>37</v>
      </c>
    </row>
    <row r="64" spans="1:25" ht="15" hidden="1" x14ac:dyDescent="0.25">
      <c r="A64" s="40" t="s">
        <v>32</v>
      </c>
    </row>
    <row r="65" spans="1:26" ht="15" hidden="1" x14ac:dyDescent="0.25">
      <c r="A65" s="24" t="s">
        <v>48</v>
      </c>
    </row>
    <row r="66" spans="1:26" ht="15" hidden="1" x14ac:dyDescent="0.25">
      <c r="A66" s="40" t="s">
        <v>49</v>
      </c>
    </row>
    <row r="67" spans="1:26" ht="15" hidden="1" x14ac:dyDescent="0.25">
      <c r="A67" s="24" t="s">
        <v>58</v>
      </c>
    </row>
    <row r="68" spans="1:26" ht="15" hidden="1" x14ac:dyDescent="0.25">
      <c r="A68" s="40" t="s">
        <v>59</v>
      </c>
    </row>
    <row r="69" spans="1:26" ht="15" hidden="1" x14ac:dyDescent="0.25">
      <c r="A69" s="24" t="s">
        <v>61</v>
      </c>
    </row>
    <row r="70" spans="1:26" ht="15" hidden="1" x14ac:dyDescent="0.25">
      <c r="A70" s="40" t="s">
        <v>62</v>
      </c>
    </row>
    <row r="71" spans="1:26" ht="15" hidden="1" x14ac:dyDescent="0.25">
      <c r="A71" s="24" t="s">
        <v>73</v>
      </c>
    </row>
    <row r="72" spans="1:26" ht="15" hidden="1" x14ac:dyDescent="0.25">
      <c r="A72" s="40" t="s">
        <v>72</v>
      </c>
    </row>
    <row r="73" spans="1:26" s="24" customFormat="1" ht="15" hidden="1" x14ac:dyDescent="0.25">
      <c r="A73" s="24" t="s">
        <v>83</v>
      </c>
      <c r="C73" s="95"/>
      <c r="D73" s="95"/>
      <c r="E73" s="95"/>
      <c r="F73" s="95"/>
      <c r="G73" s="95"/>
      <c r="H73" s="95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7"/>
    </row>
    <row r="74" spans="1:26" ht="15" hidden="1" x14ac:dyDescent="0.25">
      <c r="A74" s="40" t="s">
        <v>81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</row>
    <row r="75" spans="1:26" s="101" customFormat="1" hidden="1" x14ac:dyDescent="0.25">
      <c r="A75" s="100" t="s">
        <v>82</v>
      </c>
      <c r="C75" s="102"/>
      <c r="D75" s="102"/>
      <c r="E75" s="102"/>
      <c r="F75" s="102"/>
      <c r="G75" s="102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</row>
    <row r="78" spans="1:26" ht="15" hidden="1" x14ac:dyDescent="0.25">
      <c r="A78" s="24" t="s">
        <v>86</v>
      </c>
    </row>
    <row r="79" spans="1:26" ht="15" hidden="1" x14ac:dyDescent="0.25">
      <c r="A79" s="40" t="s">
        <v>85</v>
      </c>
    </row>
    <row r="80" spans="1:26" ht="15" hidden="1" x14ac:dyDescent="0.25">
      <c r="A80" s="24" t="s">
        <v>108</v>
      </c>
    </row>
    <row r="81" spans="1:1" ht="15" hidden="1" x14ac:dyDescent="0.25">
      <c r="A81" s="40" t="s">
        <v>109</v>
      </c>
    </row>
    <row r="82" spans="1:1" ht="15" hidden="1" x14ac:dyDescent="0.25">
      <c r="A82" s="24" t="s">
        <v>111</v>
      </c>
    </row>
    <row r="83" spans="1:1" ht="15" hidden="1" x14ac:dyDescent="0.25">
      <c r="A83" s="40" t="s">
        <v>112</v>
      </c>
    </row>
    <row r="84" spans="1:1" ht="15" hidden="1" x14ac:dyDescent="0.25">
      <c r="A84" s="24" t="s">
        <v>123</v>
      </c>
    </row>
    <row r="85" spans="1:1" ht="15" hidden="1" x14ac:dyDescent="0.25">
      <c r="A85" s="40" t="s">
        <v>124</v>
      </c>
    </row>
    <row r="86" spans="1:1" ht="15" hidden="1" x14ac:dyDescent="0.25">
      <c r="A86" s="24" t="s">
        <v>127</v>
      </c>
    </row>
    <row r="87" spans="1:1" ht="15" hidden="1" x14ac:dyDescent="0.25">
      <c r="A87" s="40" t="s">
        <v>126</v>
      </c>
    </row>
    <row r="88" spans="1:1" ht="15" hidden="1" x14ac:dyDescent="0.25">
      <c r="A88" s="24" t="s">
        <v>134</v>
      </c>
    </row>
    <row r="89" spans="1:1" ht="15" hidden="1" x14ac:dyDescent="0.25">
      <c r="A89" s="24" t="s">
        <v>135</v>
      </c>
    </row>
    <row r="90" spans="1:1" ht="15" hidden="1" x14ac:dyDescent="0.25">
      <c r="A90" s="24" t="s">
        <v>141</v>
      </c>
    </row>
    <row r="91" spans="1:1" ht="15" hidden="1" x14ac:dyDescent="0.25">
      <c r="A91" s="40" t="s">
        <v>109</v>
      </c>
    </row>
    <row r="92" spans="1:1" ht="15" hidden="1" x14ac:dyDescent="0.25">
      <c r="A92" s="24" t="s">
        <v>148</v>
      </c>
    </row>
    <row r="93" spans="1:1" ht="15" hidden="1" x14ac:dyDescent="0.25">
      <c r="A93" s="40" t="s">
        <v>109</v>
      </c>
    </row>
    <row r="94" spans="1:1" ht="15" hidden="1" x14ac:dyDescent="0.25">
      <c r="A94" s="24" t="s">
        <v>150</v>
      </c>
    </row>
    <row r="95" spans="1:1" ht="15" hidden="1" x14ac:dyDescent="0.25">
      <c r="A95" s="40" t="s">
        <v>109</v>
      </c>
    </row>
    <row r="96" spans="1:1" ht="15" x14ac:dyDescent="0.25">
      <c r="A96" s="24" t="s">
        <v>152</v>
      </c>
    </row>
    <row r="97" spans="1:1" ht="15" x14ac:dyDescent="0.25">
      <c r="A97" s="40" t="s">
        <v>49</v>
      </c>
    </row>
    <row r="102" spans="1:1" ht="16.5" x14ac:dyDescent="0.3">
      <c r="A102" s="10" t="s">
        <v>27</v>
      </c>
    </row>
    <row r="103" spans="1:1" ht="16.5" x14ac:dyDescent="0.3">
      <c r="A103" s="10" t="s">
        <v>30</v>
      </c>
    </row>
    <row r="104" spans="1:1" ht="16.5" x14ac:dyDescent="0.3">
      <c r="A104" s="10" t="s">
        <v>28</v>
      </c>
    </row>
    <row r="105" spans="1:1" ht="16.5" x14ac:dyDescent="0.3">
      <c r="A105" s="10" t="s">
        <v>29</v>
      </c>
    </row>
  </sheetData>
  <mergeCells count="1">
    <mergeCell ref="B1:H1"/>
  </mergeCells>
  <phoneticPr fontId="0" type="noConversion"/>
  <hyperlinks>
    <hyperlink ref="A75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2025-05-06T13:03:26Z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