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SOUTH SHORE/"/>
    </mc:Choice>
  </mc:AlternateContent>
  <xr:revisionPtr revIDLastSave="0" documentId="8_{1040CB28-2861-488C-9005-BEB20EDAEF6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ITY OF QUINCY" sheetId="2" r:id="rId1"/>
  </sheets>
  <definedNames>
    <definedName name="_xlnm.Print_Area" localSheetId="0">'CITY OF QUINCY'!$A$1:$H$66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4" i="2" l="1"/>
  <c r="Z29" i="2"/>
  <c r="Z30" i="2"/>
  <c r="X29" i="2"/>
  <c r="X64" i="2"/>
  <c r="W64" i="2"/>
  <c r="Z42" i="2"/>
  <c r="Z28" i="2"/>
  <c r="V64" i="2"/>
  <c r="Z27" i="2"/>
  <c r="U64" i="2"/>
  <c r="Z26" i="2"/>
  <c r="T64" i="2"/>
  <c r="Z59" i="2"/>
  <c r="S64" i="2"/>
  <c r="Z25" i="2"/>
  <c r="R64" i="2"/>
  <c r="Q16" i="2"/>
  <c r="Z16" i="2" s="1"/>
  <c r="Q14" i="2"/>
  <c r="Z14" i="2" s="1"/>
  <c r="Z15" i="2"/>
  <c r="Z17" i="2"/>
  <c r="Z18" i="2"/>
  <c r="Z19" i="2"/>
  <c r="Z20" i="2"/>
  <c r="Z21" i="2"/>
  <c r="Z22" i="2"/>
  <c r="Z23" i="2"/>
  <c r="Z24" i="2"/>
  <c r="Z33" i="2"/>
  <c r="Z34" i="2"/>
  <c r="Z35" i="2"/>
  <c r="Z36" i="2"/>
  <c r="Z37" i="2"/>
  <c r="Z38" i="2"/>
  <c r="Z39" i="2"/>
  <c r="Z40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60" i="2"/>
  <c r="Z61" i="2"/>
  <c r="Z62" i="2"/>
  <c r="P64" i="2"/>
  <c r="O64" i="2"/>
  <c r="N54" i="2"/>
  <c r="N56" i="2"/>
  <c r="N52" i="2"/>
  <c r="N64" i="2" l="1"/>
  <c r="Q64" i="2"/>
  <c r="M19" i="2"/>
  <c r="L64" i="2"/>
  <c r="Z9" i="2"/>
  <c r="Z8" i="2"/>
  <c r="K64" i="2"/>
  <c r="J50" i="2"/>
  <c r="J48" i="2"/>
  <c r="I41" i="2"/>
  <c r="Z41" i="2" s="1"/>
  <c r="M64" i="2" l="1"/>
  <c r="J64" i="2"/>
  <c r="I64" i="2" l="1"/>
  <c r="H64" i="2"/>
</calcChain>
</file>

<file path=xl/sharedStrings.xml><?xml version="1.0" encoding="utf-8"?>
<sst xmlns="http://schemas.openxmlformats.org/spreadsheetml/2006/main" count="261" uniqueCount="163">
  <si>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</si>
  <si>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</si>
  <si>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</si>
  <si>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</si>
  <si>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</si>
  <si>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</si>
  <si>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</si>
  <si>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</si>
  <si>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</si>
  <si>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</si>
  <si>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</si>
  <si>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</si>
  <si>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</si>
  <si>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</si>
  <si>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</si>
  <si>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</si>
  <si>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</si>
  <si>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</si>
  <si>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</si>
  <si>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</si>
  <si>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</si>
  <si>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</si>
  <si>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</si>
  <si>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</si>
  <si>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</si>
  <si>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</si>
  <si>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</si>
  <si>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</si>
  <si>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</si>
  <si>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</si>
  <si>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</si>
  <si>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</si>
  <si>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</si>
  <si>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</si>
  <si>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</si>
  <si>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</si>
  <si>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</si>
  <si>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</si>
  <si>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</si>
  <si>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</si>
  <si>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</si>
  <si>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</si>
  <si>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</si>
  <si>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</si>
  <si>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</si>
  <si>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</si>
  <si>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</si>
  <si>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</si>
  <si>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</si>
  <si>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</si>
  <si>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</si>
  <si>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</si>
  <si>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</si>
  <si>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</si>
  <si>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</si>
  <si>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</si>
  <si>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</si>
  <si>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</si>
  <si>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</si>
  <si>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</si>
  <si>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</si>
  <si>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</si>
  <si>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</si>
  <si>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</si>
  <si>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</si>
  <si>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</si>
  <si>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</si>
  <si>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</si>
  <si>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</si>
  <si>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</si>
  <si>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</si>
  <si>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</si>
  <si>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</si>
  <si>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</si>
  <si>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</si>
  <si>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</si>
  <si>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</si>
  <si>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</si>
  <si>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</si>
  <si>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</si>
  <si>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</si>
  <si>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</si>
  <si>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</si>
  <si>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</si>
  <si>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</si>
  <si>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</si>
  <si>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</si>
  <si>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</si>
  <si>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</si>
  <si>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</si>
  <si>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</si>
  <si>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</si>
  <si>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</si>
  <si>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</si>
  <si>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</si>
  <si>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</si>
  <si>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</si>
  <si>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</si>
  <si>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</si>
  <si>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</si>
  <si>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</si>
  <si>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</si>
  <si>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</si>
  <si>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</si>
  <si>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</si>
  <si>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</si>
  <si>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</si>
  <si>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</si>
  <si>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</si>
  <si>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</si>
  <si>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</si>
  <si>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</si>
  <si>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</si>
  <si>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</si>
  <si>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</si>
  <si>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</si>
  <si>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</si>
  <si>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</si>
  <si>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</si>
  <si>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</si>
  <si>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</si>
  <si>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</si>
  <si>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</si>
  <si>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</si>
  <si>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</si>
  <si>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</si>
  <si>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TO ADD DTA WPP</t>
  </si>
  <si>
    <t>BUDGET #10 FY25 JANUARY 17, 2025</t>
  </si>
  <si>
    <t>DTA WPP</t>
  </si>
  <si>
    <t>SPSS2025</t>
  </si>
  <si>
    <t>4400-1979</t>
  </si>
  <si>
    <t>K227</t>
  </si>
  <si>
    <t>NPS STATE STAFF</t>
  </si>
  <si>
    <t>BUDGET #11 FY25</t>
  </si>
  <si>
    <t>BUDGET #11 FY25 FEB. 4, 2025</t>
  </si>
  <si>
    <t>TO ADD NPS STATE STAFF</t>
  </si>
  <si>
    <t>BUDGET #12 FY25</t>
  </si>
  <si>
    <t>MA SCSEP</t>
  </si>
  <si>
    <t>FAD24A60AD</t>
  </si>
  <si>
    <t>9110-1178</t>
  </si>
  <si>
    <t>K116</t>
  </si>
  <si>
    <t>BUDGET #12  FY25 MARCH 6, 2025</t>
  </si>
  <si>
    <t>DESCRIPTION</t>
  </si>
  <si>
    <t>OPERATION ABLE</t>
  </si>
  <si>
    <t>DCSSCSEP25</t>
  </si>
  <si>
    <t>7003-0006</t>
  </si>
  <si>
    <t>K246</t>
  </si>
  <si>
    <t>BUDGET #13 FY25</t>
  </si>
  <si>
    <t>BUDGET #13  FY25 APRIL 2, 2025</t>
  </si>
  <si>
    <t>NATIONAL SCSEP</t>
  </si>
  <si>
    <t>BUDGET #14 FY25 MAY 1, 2025</t>
  </si>
  <si>
    <t>BUDGET #14 FY25</t>
  </si>
  <si>
    <t>BUDGET #15 FY25 MAY 2, 2025</t>
  </si>
  <si>
    <t>BUDGET #15 FY25</t>
  </si>
  <si>
    <t>BUDGET #16 FY25</t>
  </si>
  <si>
    <t>TO ADD WPP EXPANSION FUNDS</t>
  </si>
  <si>
    <t>BUDGET #16  FY25 MAY 15, 2025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</si>
  <si>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</si>
  <si>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</si>
  <si>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#17 FY25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</si>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</sst>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4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2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4" fontId="11" fillId="0" borderId="1" xfId="1" applyFont="1" applyFill="1" applyBorder="1"/>
    <xf numFmtId="37" fontId="11" fillId="0" borderId="1" xfId="2" applyFont="1" applyBorder="1" applyAlignment="1">
      <alignment horizontal="center"/>
    </xf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7" fontId="15" fillId="0" borderId="1" xfId="0" applyNumberFormat="1" applyFont="1" applyBorder="1" applyAlignment="1">
      <alignment horizontal="center"/>
    </xf>
    <xf numFmtId="44" fontId="15" fillId="0" borderId="1" xfId="1" applyFont="1" applyFill="1" applyBorder="1"/>
    <xf numFmtId="0" fontId="14" fillId="0" borderId="0" xfId="0" applyFont="1"/>
    <xf numFmtId="0" fontId="15" fillId="0" borderId="1" xfId="0" applyFont="1" applyBorder="1" applyAlignment="1">
      <alignment horizontal="left"/>
    </xf>
    <xf numFmtId="0" fontId="15" fillId="0" borderId="0" xfId="0" applyFont="1"/>
    <xf numFmtId="0" fontId="17" fillId="0" borderId="1" xfId="0" applyFont="1" applyBorder="1"/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quotePrefix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7" fontId="15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7" fontId="15" fillId="0" borderId="0" xfId="0" applyNumberFormat="1" applyFont="1"/>
    <xf numFmtId="0" fontId="15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5" fillId="0" borderId="1" xfId="0" applyFont="1" applyBorder="1"/>
    <xf numFmtId="7" fontId="14" fillId="0" borderId="0" xfId="0" applyNumberFormat="1" applyFont="1"/>
    <xf numFmtId="0" fontId="15" fillId="0" borderId="2" xfId="0" applyFont="1" applyBorder="1" applyAlignment="1">
      <alignment horizontal="left"/>
    </xf>
    <xf numFmtId="44" fontId="15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5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/>
    <xf numFmtId="4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44" fontId="15" fillId="0" borderId="1" xfId="1" applyFont="1" applyBorder="1" applyAlignment="1">
      <alignment horizontal="center"/>
    </xf>
    <xf numFmtId="44" fontId="15" fillId="0" borderId="1" xfId="1" applyFont="1" applyBorder="1"/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4" fontId="11" fillId="0" borderId="1" xfId="1" applyFont="1" applyBorder="1" applyAlignment="1">
      <alignment horizontal="center" wrapText="1"/>
    </xf>
    <xf numFmtId="37" fontId="11" fillId="0" borderId="5" xfId="2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Border="1"/>
    <xf numFmtId="44" fontId="14" fillId="0" borderId="1" xfId="1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3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31" fillId="2" borderId="0" xfId="0" applyFont="1" applyFill="1" applyAlignment="1">
      <alignment horizontal="left" wrapText="1"/>
    </xf>
    <xf numFmtId="0" fontId="3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4"/>
  <sheetViews>
    <sheetView tabSelected="1" topLeftCell="A31" zoomScale="120" zoomScaleNormal="120" workbookViewId="0">
      <selection activeCell="A65" sqref="A65"/>
    </sheetView>
  </sheetViews>
  <sheetFormatPr defaultColWidth="9.15234375" defaultRowHeight="12" x14ac:dyDescent="0.35"/>
  <cols>
    <col min="1" max="1" width="96.15234375" style="3" customWidth="1"/>
    <col min="2" max="2" width="36.84375" style="3" customWidth="1"/>
    <col min="3" max="3" width="18.84375" style="2" customWidth="1"/>
    <col min="4" max="4" width="12.53515625" style="2" customWidth="1"/>
    <col min="5" max="5" width="11.4609375" style="2" customWidth="1"/>
    <col min="6" max="6" width="8.23046875" style="2" customWidth="1"/>
    <col min="7" max="7" width="26.61328125" style="2" customWidth="1"/>
    <col min="8" max="8" width="15.84375" style="2" hidden="1" customWidth="1"/>
    <col min="9" max="13" width="13.61328125" style="2" hidden="1" customWidth="1"/>
    <col min="14" max="21" width="29.921875" style="2" hidden="1" customWidth="1"/>
    <col min="22" max="22" width="29.84375" style="2" hidden="1" customWidth="1"/>
    <col min="23" max="23" width="19" style="2" hidden="1" customWidth="1"/>
    <col min="24" max="24" width="18.921875" style="2" hidden="1" customWidth="1"/>
    <col min="25" max="25" width="18.921875" style="2" customWidth="1"/>
    <col min="26" max="26" width="13.3046875" style="3" hidden="1" customWidth="1"/>
    <col min="27" max="27" width="13.23046875" style="3" bestFit="1" customWidth="1"/>
    <col min="28" max="16384" width="9.15234375" style="3"/>
  </cols>
  <sheetData>
    <row r="1" spans="1:26" ht="20.149999999999999" x14ac:dyDescent="0.5">
      <c r="A1" s="3" t="s">
        <v>11</v>
      </c>
      <c r="B1" s="116" t="s">
        <v>10</v>
      </c>
      <c r="C1" s="117"/>
      <c r="D1" s="117"/>
      <c r="E1" s="117"/>
      <c r="F1" s="117"/>
      <c r="G1" s="117"/>
      <c r="H1" s="117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6" ht="20.149999999999999" x14ac:dyDescent="0.5">
      <c r="A2" s="4"/>
      <c r="B2" s="8"/>
      <c r="C2" s="8"/>
      <c r="D2" s="8"/>
      <c r="E2" s="9"/>
      <c r="F2" s="9"/>
      <c r="G2" s="9"/>
    </row>
    <row r="3" spans="1:26" ht="20.149999999999999" x14ac:dyDescent="0.5">
      <c r="A3" s="4" t="s">
        <v>12</v>
      </c>
      <c r="B3" s="8" t="s">
        <v>7</v>
      </c>
      <c r="C3" s="1"/>
    </row>
    <row r="4" spans="1:26" ht="20.6" thickBot="1" x14ac:dyDescent="0.55000000000000004">
      <c r="A4" s="4"/>
      <c r="B4" s="5"/>
      <c r="C4" s="1"/>
    </row>
    <row r="5" spans="1:26" s="10" customFormat="1" ht="29.6" thickBot="1" x14ac:dyDescent="0.45">
      <c r="A5" s="33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41" t="s">
        <v>23</v>
      </c>
      <c r="H5" s="26" t="s">
        <v>33</v>
      </c>
      <c r="I5" s="41" t="s">
        <v>39</v>
      </c>
      <c r="J5" s="41" t="s">
        <v>50</v>
      </c>
      <c r="K5" s="41" t="s">
        <v>60</v>
      </c>
      <c r="L5" s="41" t="s">
        <v>67</v>
      </c>
      <c r="M5" s="41" t="s">
        <v>74</v>
      </c>
      <c r="N5" s="41" t="s">
        <v>84</v>
      </c>
      <c r="O5" s="41" t="s">
        <v>91</v>
      </c>
      <c r="P5" s="41" t="s">
        <v>110</v>
      </c>
      <c r="Q5" s="41" t="s">
        <v>118</v>
      </c>
      <c r="R5" s="41" t="s">
        <v>125</v>
      </c>
      <c r="S5" s="41" t="s">
        <v>133</v>
      </c>
      <c r="T5" s="41" t="s">
        <v>136</v>
      </c>
      <c r="U5" s="41" t="s">
        <v>147</v>
      </c>
      <c r="V5" s="41" t="s">
        <v>151</v>
      </c>
      <c r="W5" s="41" t="s">
        <v>153</v>
      </c>
      <c r="X5" s="41" t="s">
        <v>154</v>
      </c>
      <c r="Y5" s="41" t="s">
        <v>159</v>
      </c>
      <c r="Z5" s="23" t="s">
        <v>6</v>
      </c>
    </row>
    <row r="6" spans="1:26" s="6" customFormat="1" ht="14.6" hidden="1" x14ac:dyDescent="0.4">
      <c r="A6" s="31" t="s">
        <v>8</v>
      </c>
      <c r="B6" s="27"/>
      <c r="C6" s="28"/>
      <c r="D6" s="2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2"/>
    </row>
    <row r="7" spans="1:26" s="7" customFormat="1" ht="15" hidden="1" x14ac:dyDescent="0.4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2"/>
    </row>
    <row r="8" spans="1:26" s="7" customFormat="1" ht="15" hidden="1" x14ac:dyDescent="0.4">
      <c r="A8" s="34" t="s">
        <v>64</v>
      </c>
      <c r="B8" s="39" t="s">
        <v>42</v>
      </c>
      <c r="C8" s="15" t="s">
        <v>65</v>
      </c>
      <c r="D8" s="86" t="s">
        <v>66</v>
      </c>
      <c r="E8" s="37" t="s">
        <v>22</v>
      </c>
      <c r="F8" s="16" t="s">
        <v>13</v>
      </c>
      <c r="G8" s="15"/>
      <c r="H8" s="18"/>
      <c r="I8" s="18"/>
      <c r="J8" s="18"/>
      <c r="K8" s="85">
        <v>511986.17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36">
        <f>K8</f>
        <v>511986.17</v>
      </c>
    </row>
    <row r="9" spans="1:26" s="7" customFormat="1" ht="15" hidden="1" x14ac:dyDescent="0.4">
      <c r="A9" s="88" t="s">
        <v>68</v>
      </c>
      <c r="B9" s="39" t="s">
        <v>42</v>
      </c>
      <c r="C9" s="89" t="s">
        <v>69</v>
      </c>
      <c r="D9" s="37" t="s">
        <v>70</v>
      </c>
      <c r="E9" s="90" t="s">
        <v>71</v>
      </c>
      <c r="F9" s="15" t="s">
        <v>13</v>
      </c>
      <c r="G9" s="16"/>
      <c r="H9" s="17"/>
      <c r="I9" s="17"/>
      <c r="J9" s="17"/>
      <c r="K9" s="17"/>
      <c r="L9" s="91">
        <v>95000</v>
      </c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36">
        <f>SUM(L9)</f>
        <v>95000</v>
      </c>
    </row>
    <row r="10" spans="1:26" s="7" customFormat="1" ht="15" x14ac:dyDescent="0.4">
      <c r="A10" s="34"/>
      <c r="B10" s="16"/>
      <c r="C10" s="15"/>
      <c r="D10" s="87"/>
      <c r="E10" s="15"/>
      <c r="F10" s="16"/>
      <c r="G10" s="16"/>
      <c r="H10" s="17"/>
      <c r="I10" s="17"/>
      <c r="J10" s="17"/>
      <c r="K10" s="17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36"/>
    </row>
    <row r="11" spans="1:26" s="7" customFormat="1" ht="15" x14ac:dyDescent="0.4">
      <c r="A11" s="35"/>
      <c r="B11" s="16"/>
      <c r="C11" s="25"/>
      <c r="D11" s="25"/>
      <c r="E11" s="25"/>
      <c r="F11" s="16"/>
      <c r="G11" s="16"/>
      <c r="H11" s="17"/>
      <c r="I11" s="17"/>
      <c r="J11" s="17"/>
      <c r="K11" s="17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36"/>
    </row>
    <row r="12" spans="1:26" s="49" customFormat="1" ht="15.9" x14ac:dyDescent="0.45">
      <c r="A12" s="44" t="s">
        <v>8</v>
      </c>
      <c r="B12" s="45"/>
      <c r="C12" s="46"/>
      <c r="D12" s="46"/>
      <c r="E12" s="46"/>
      <c r="F12" s="45"/>
      <c r="G12" s="45"/>
      <c r="H12" s="47"/>
      <c r="I12" s="47"/>
      <c r="J12" s="47"/>
      <c r="K12" s="47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48"/>
    </row>
    <row r="13" spans="1:26" s="49" customFormat="1" ht="15.9" x14ac:dyDescent="0.45">
      <c r="A13" s="43" t="s">
        <v>34</v>
      </c>
      <c r="B13" s="45"/>
      <c r="C13" s="46"/>
      <c r="D13" s="46"/>
      <c r="E13" s="46"/>
      <c r="F13" s="45"/>
      <c r="G13" s="45"/>
      <c r="H13" s="47"/>
      <c r="I13" s="47"/>
      <c r="J13" s="47"/>
      <c r="K13" s="47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48"/>
    </row>
    <row r="14" spans="1:26" s="49" customFormat="1" ht="15.9" hidden="1" x14ac:dyDescent="0.45">
      <c r="A14" s="110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1" t="s">
        <v>24</v>
      </c>
      <c r="H14" s="47"/>
      <c r="I14" s="47"/>
      <c r="J14" s="47"/>
      <c r="K14" s="47"/>
      <c r="L14" s="80"/>
      <c r="M14" s="80"/>
      <c r="N14" s="80"/>
      <c r="O14" s="80"/>
      <c r="P14" s="80"/>
      <c r="Q14" s="80">
        <f>144234.79-1</f>
        <v>144233.79</v>
      </c>
      <c r="R14" s="80"/>
      <c r="S14" s="80"/>
      <c r="T14" s="80"/>
      <c r="U14" s="80"/>
      <c r="V14" s="80"/>
      <c r="W14" s="80"/>
      <c r="X14" s="80"/>
      <c r="Y14" s="80"/>
      <c r="Z14" s="48">
        <f>Q14</f>
        <v>144233.79</v>
      </c>
    </row>
    <row r="15" spans="1:26" s="49" customFormat="1" ht="15.9" hidden="1" x14ac:dyDescent="0.45">
      <c r="A15" s="110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1" t="s">
        <v>24</v>
      </c>
      <c r="H15" s="47"/>
      <c r="I15" s="47"/>
      <c r="J15" s="47"/>
      <c r="K15" s="47"/>
      <c r="L15" s="80"/>
      <c r="M15" s="80"/>
      <c r="N15" s="80"/>
      <c r="O15" s="80"/>
      <c r="P15" s="80"/>
      <c r="Q15" s="80">
        <v>1</v>
      </c>
      <c r="R15" s="80"/>
      <c r="S15" s="80"/>
      <c r="T15" s="80"/>
      <c r="U15" s="80"/>
      <c r="V15" s="80"/>
      <c r="W15" s="80"/>
      <c r="X15" s="80"/>
      <c r="Y15" s="80"/>
      <c r="Z15" s="48">
        <f t="shared" ref="Z15:Z62" si="0">Q15</f>
        <v>1</v>
      </c>
    </row>
    <row r="16" spans="1:26" s="49" customFormat="1" ht="15.9" hidden="1" x14ac:dyDescent="0.45">
      <c r="A16" s="84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1" t="s">
        <v>24</v>
      </c>
      <c r="H16" s="47"/>
      <c r="I16" s="47"/>
      <c r="J16" s="47"/>
      <c r="K16" s="47"/>
      <c r="L16" s="80"/>
      <c r="M16" s="80"/>
      <c r="N16" s="80"/>
      <c r="O16" s="80"/>
      <c r="P16" s="80"/>
      <c r="Q16" s="80">
        <f>72679-1</f>
        <v>72678</v>
      </c>
      <c r="R16" s="80"/>
      <c r="S16" s="80"/>
      <c r="T16" s="80"/>
      <c r="U16" s="80"/>
      <c r="V16" s="80"/>
      <c r="W16" s="80"/>
      <c r="X16" s="80"/>
      <c r="Y16" s="80"/>
      <c r="Z16" s="48">
        <f t="shared" si="0"/>
        <v>72678</v>
      </c>
    </row>
    <row r="17" spans="1:26" s="51" customFormat="1" ht="15.45" hidden="1" x14ac:dyDescent="0.4">
      <c r="A17" s="84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1" t="s">
        <v>24</v>
      </c>
      <c r="H17" s="47"/>
      <c r="I17" s="47"/>
      <c r="J17" s="47"/>
      <c r="K17" s="47"/>
      <c r="L17" s="80"/>
      <c r="M17" s="80"/>
      <c r="N17" s="80"/>
      <c r="O17" s="80"/>
      <c r="P17" s="80"/>
      <c r="Q17" s="80">
        <v>1</v>
      </c>
      <c r="R17" s="80"/>
      <c r="S17" s="80"/>
      <c r="T17" s="80"/>
      <c r="U17" s="80"/>
      <c r="V17" s="80"/>
      <c r="W17" s="80"/>
      <c r="X17" s="80"/>
      <c r="Y17" s="80"/>
      <c r="Z17" s="48">
        <f t="shared" si="0"/>
        <v>1</v>
      </c>
    </row>
    <row r="18" spans="1:26" s="51" customFormat="1" ht="15.45" hidden="1" x14ac:dyDescent="0.4">
      <c r="A18" s="52" t="s">
        <v>31</v>
      </c>
      <c r="B18" s="45" t="s">
        <v>35</v>
      </c>
      <c r="C18" s="53" t="s">
        <v>36</v>
      </c>
      <c r="D18" s="43" t="s">
        <v>14</v>
      </c>
      <c r="E18" s="43" t="s">
        <v>15</v>
      </c>
      <c r="F18" s="43">
        <v>10.561</v>
      </c>
      <c r="G18" s="54" t="s">
        <v>38</v>
      </c>
      <c r="H18" s="55">
        <v>4866.2550000000001</v>
      </c>
      <c r="I18" s="56"/>
      <c r="J18" s="56"/>
      <c r="K18" s="56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48">
        <f t="shared" si="0"/>
        <v>0</v>
      </c>
    </row>
    <row r="19" spans="1:26" s="51" customFormat="1" ht="15.45" hidden="1" x14ac:dyDescent="0.4">
      <c r="A19" s="94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3"/>
      <c r="G19" s="54"/>
      <c r="H19" s="55"/>
      <c r="I19" s="56"/>
      <c r="J19" s="56"/>
      <c r="K19" s="56"/>
      <c r="L19" s="55"/>
      <c r="M19" s="55">
        <f>31575.190229807-1</f>
        <v>31574.190229807002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48">
        <f t="shared" si="0"/>
        <v>0</v>
      </c>
    </row>
    <row r="20" spans="1:26" s="51" customFormat="1" ht="15.45" hidden="1" x14ac:dyDescent="0.4">
      <c r="A20" s="94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3"/>
      <c r="G20" s="54"/>
      <c r="H20" s="55"/>
      <c r="I20" s="56"/>
      <c r="J20" s="56"/>
      <c r="K20" s="56"/>
      <c r="L20" s="55"/>
      <c r="M20" s="55">
        <v>1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48">
        <f t="shared" si="0"/>
        <v>0</v>
      </c>
    </row>
    <row r="21" spans="1:26" s="51" customFormat="1" ht="15.45" hidden="1" x14ac:dyDescent="0.4">
      <c r="A21" s="94" t="s">
        <v>92</v>
      </c>
      <c r="B21" s="16" t="s">
        <v>53</v>
      </c>
      <c r="C21" s="112" t="s">
        <v>93</v>
      </c>
      <c r="D21" s="113" t="s">
        <v>94</v>
      </c>
      <c r="E21" s="15" t="s">
        <v>95</v>
      </c>
      <c r="F21" s="43"/>
      <c r="G21" s="54"/>
      <c r="H21" s="55"/>
      <c r="I21" s="56"/>
      <c r="J21" s="56"/>
      <c r="K21" s="56"/>
      <c r="L21" s="55"/>
      <c r="M21" s="55"/>
      <c r="N21" s="55"/>
      <c r="O21" s="55">
        <v>6500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48">
        <f t="shared" si="0"/>
        <v>0</v>
      </c>
    </row>
    <row r="22" spans="1:26" s="51" customFormat="1" ht="15.45" hidden="1" x14ac:dyDescent="0.4">
      <c r="A22" s="94" t="s">
        <v>96</v>
      </c>
      <c r="B22" s="16" t="s">
        <v>53</v>
      </c>
      <c r="C22" s="114" t="s">
        <v>97</v>
      </c>
      <c r="D22" s="114" t="s">
        <v>98</v>
      </c>
      <c r="E22" s="15" t="s">
        <v>99</v>
      </c>
      <c r="F22" s="43"/>
      <c r="G22" s="54"/>
      <c r="H22" s="55"/>
      <c r="I22" s="56"/>
      <c r="J22" s="56"/>
      <c r="K22" s="56"/>
      <c r="L22" s="55"/>
      <c r="M22" s="55"/>
      <c r="N22" s="55"/>
      <c r="O22" s="55">
        <v>6288.75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48">
        <f t="shared" si="0"/>
        <v>0</v>
      </c>
    </row>
    <row r="23" spans="1:26" s="51" customFormat="1" ht="15.45" hidden="1" x14ac:dyDescent="0.4">
      <c r="A23" s="94" t="s">
        <v>100</v>
      </c>
      <c r="B23" s="16" t="s">
        <v>53</v>
      </c>
      <c r="C23" s="114" t="s">
        <v>101</v>
      </c>
      <c r="D23" s="114" t="s">
        <v>102</v>
      </c>
      <c r="E23" s="15" t="s">
        <v>103</v>
      </c>
      <c r="F23" s="43"/>
      <c r="G23" s="54"/>
      <c r="H23" s="55"/>
      <c r="I23" s="56"/>
      <c r="J23" s="56"/>
      <c r="K23" s="56"/>
      <c r="L23" s="55"/>
      <c r="M23" s="55"/>
      <c r="N23" s="55"/>
      <c r="O23" s="55">
        <v>8385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48">
        <f t="shared" si="0"/>
        <v>0</v>
      </c>
    </row>
    <row r="24" spans="1:26" s="51" customFormat="1" ht="15.45" hidden="1" x14ac:dyDescent="0.4">
      <c r="A24" s="94" t="s">
        <v>104</v>
      </c>
      <c r="B24" s="16" t="s">
        <v>53</v>
      </c>
      <c r="C24" s="111" t="s">
        <v>105</v>
      </c>
      <c r="D24" s="111" t="s">
        <v>106</v>
      </c>
      <c r="E24" s="15" t="s">
        <v>107</v>
      </c>
      <c r="F24" s="43"/>
      <c r="G24" s="54"/>
      <c r="H24" s="55"/>
      <c r="I24" s="56"/>
      <c r="J24" s="56"/>
      <c r="K24" s="56"/>
      <c r="L24" s="55"/>
      <c r="M24" s="55"/>
      <c r="N24" s="55"/>
      <c r="O24" s="55">
        <v>8943.77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48">
        <f t="shared" si="0"/>
        <v>0</v>
      </c>
    </row>
    <row r="25" spans="1:26" s="51" customFormat="1" ht="15.45" hidden="1" x14ac:dyDescent="0.4">
      <c r="A25" s="94" t="s">
        <v>128</v>
      </c>
      <c r="B25" s="16" t="s">
        <v>53</v>
      </c>
      <c r="C25" s="15" t="s">
        <v>129</v>
      </c>
      <c r="D25" s="15" t="s">
        <v>130</v>
      </c>
      <c r="E25" s="15" t="s">
        <v>131</v>
      </c>
      <c r="F25" s="43"/>
      <c r="G25" s="54"/>
      <c r="H25" s="55"/>
      <c r="I25" s="56"/>
      <c r="J25" s="56"/>
      <c r="K25" s="56"/>
      <c r="L25" s="55"/>
      <c r="M25" s="55"/>
      <c r="N25" s="55"/>
      <c r="O25" s="55"/>
      <c r="P25" s="55"/>
      <c r="Q25" s="55"/>
      <c r="R25" s="55">
        <v>68453.524176319639</v>
      </c>
      <c r="S25" s="55"/>
      <c r="T25" s="55"/>
      <c r="U25" s="55"/>
      <c r="V25" s="55"/>
      <c r="W25" s="55"/>
      <c r="X25" s="55"/>
      <c r="Y25" s="55"/>
      <c r="Z25" s="48">
        <f>R25</f>
        <v>68453.524176319639</v>
      </c>
    </row>
    <row r="26" spans="1:26" s="51" customFormat="1" ht="15.45" hidden="1" x14ac:dyDescent="0.4">
      <c r="A26" s="94" t="s">
        <v>137</v>
      </c>
      <c r="B26" s="16" t="s">
        <v>53</v>
      </c>
      <c r="C26" s="114" t="s">
        <v>138</v>
      </c>
      <c r="D26" s="111" t="s">
        <v>139</v>
      </c>
      <c r="E26" s="15" t="s">
        <v>140</v>
      </c>
      <c r="F26" s="43"/>
      <c r="G26" s="54"/>
      <c r="H26" s="55"/>
      <c r="I26" s="56"/>
      <c r="J26" s="56"/>
      <c r="K26" s="56"/>
      <c r="L26" s="55"/>
      <c r="M26" s="55"/>
      <c r="N26" s="55"/>
      <c r="O26" s="55"/>
      <c r="P26" s="55"/>
      <c r="Q26" s="55"/>
      <c r="R26" s="55"/>
      <c r="S26" s="55"/>
      <c r="T26" s="55">
        <v>1537.47</v>
      </c>
      <c r="U26" s="55"/>
      <c r="V26" s="55"/>
      <c r="W26" s="55"/>
      <c r="X26" s="55"/>
      <c r="Y26" s="55"/>
      <c r="Z26" s="48">
        <f>T26</f>
        <v>1537.47</v>
      </c>
    </row>
    <row r="27" spans="1:26" s="51" customFormat="1" ht="15.45" hidden="1" x14ac:dyDescent="0.4">
      <c r="A27" s="115" t="s">
        <v>143</v>
      </c>
      <c r="B27" s="16" t="s">
        <v>53</v>
      </c>
      <c r="C27" s="119" t="s">
        <v>144</v>
      </c>
      <c r="D27" s="120" t="s">
        <v>145</v>
      </c>
      <c r="E27" s="15" t="s">
        <v>146</v>
      </c>
      <c r="F27" s="43"/>
      <c r="G27" s="54"/>
      <c r="H27" s="55"/>
      <c r="I27" s="56"/>
      <c r="J27" s="56"/>
      <c r="K27" s="56"/>
      <c r="L27" s="55"/>
      <c r="M27" s="55"/>
      <c r="N27" s="55"/>
      <c r="O27" s="55"/>
      <c r="P27" s="55"/>
      <c r="Q27" s="55"/>
      <c r="R27" s="55"/>
      <c r="S27" s="55"/>
      <c r="T27" s="55"/>
      <c r="U27" s="55">
        <v>1101.04</v>
      </c>
      <c r="V27" s="55"/>
      <c r="W27" s="55"/>
      <c r="X27" s="55"/>
      <c r="Y27" s="55"/>
      <c r="Z27" s="48">
        <f>U27</f>
        <v>1101.04</v>
      </c>
    </row>
    <row r="28" spans="1:26" s="51" customFormat="1" ht="15.9" hidden="1" x14ac:dyDescent="0.45">
      <c r="A28" s="94" t="s">
        <v>149</v>
      </c>
      <c r="B28" s="16" t="s">
        <v>53</v>
      </c>
      <c r="C28" s="120" t="s">
        <v>144</v>
      </c>
      <c r="D28" s="120" t="s">
        <v>145</v>
      </c>
      <c r="E28" s="15" t="s">
        <v>146</v>
      </c>
      <c r="F28" s="42"/>
      <c r="G28" s="54"/>
      <c r="H28" s="56"/>
      <c r="I28" s="56"/>
      <c r="J28" s="56"/>
      <c r="K28" s="56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>
        <v>430.44</v>
      </c>
      <c r="W28" s="55"/>
      <c r="X28" s="55"/>
      <c r="Y28" s="55"/>
      <c r="Z28" s="48">
        <f>V28</f>
        <v>430.44</v>
      </c>
    </row>
    <row r="29" spans="1:26" s="51" customFormat="1" ht="15.45" x14ac:dyDescent="0.4">
      <c r="A29" s="115" t="s">
        <v>157</v>
      </c>
      <c r="B29" s="16" t="s">
        <v>53</v>
      </c>
      <c r="C29" s="114" t="s">
        <v>158</v>
      </c>
      <c r="D29" s="15" t="s">
        <v>14</v>
      </c>
      <c r="E29" s="15" t="s">
        <v>15</v>
      </c>
      <c r="F29" s="15">
        <v>10.561</v>
      </c>
      <c r="G29" s="14" t="s">
        <v>38</v>
      </c>
      <c r="H29" s="56"/>
      <c r="I29" s="56"/>
      <c r="J29" s="56"/>
      <c r="K29" s="56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>
        <f>30512.92-1</f>
        <v>30511.919999999998</v>
      </c>
      <c r="Y29" s="55">
        <v>-7628.2200000000012</v>
      </c>
      <c r="Z29" s="48">
        <f>SUM(X29:Y29)</f>
        <v>22883.699999999997</v>
      </c>
    </row>
    <row r="30" spans="1:26" s="51" customFormat="1" ht="15.45" hidden="1" x14ac:dyDescent="0.4">
      <c r="A30" s="115" t="s">
        <v>157</v>
      </c>
      <c r="B30" s="16" t="s">
        <v>47</v>
      </c>
      <c r="C30" s="114" t="s">
        <v>158</v>
      </c>
      <c r="D30" s="15" t="s">
        <v>14</v>
      </c>
      <c r="E30" s="15" t="s">
        <v>15</v>
      </c>
      <c r="F30" s="15">
        <v>10.561</v>
      </c>
      <c r="G30" s="14" t="s">
        <v>38</v>
      </c>
      <c r="H30" s="56"/>
      <c r="I30" s="56"/>
      <c r="J30" s="56"/>
      <c r="K30" s="56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>
        <v>1</v>
      </c>
      <c r="Y30" s="55"/>
      <c r="Z30" s="48">
        <f>X30</f>
        <v>1</v>
      </c>
    </row>
    <row r="31" spans="1:26" s="51" customFormat="1" ht="15.9" x14ac:dyDescent="0.45">
      <c r="A31" s="94"/>
      <c r="B31" s="16"/>
      <c r="C31" s="120"/>
      <c r="D31" s="120"/>
      <c r="E31" s="15"/>
      <c r="F31" s="42"/>
      <c r="G31" s="54"/>
      <c r="H31" s="56"/>
      <c r="I31" s="56"/>
      <c r="J31" s="56"/>
      <c r="K31" s="56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48"/>
    </row>
    <row r="32" spans="1:26" s="51" customFormat="1" ht="15.9" x14ac:dyDescent="0.45">
      <c r="A32" s="94"/>
      <c r="B32" s="16"/>
      <c r="C32" s="120"/>
      <c r="D32" s="120"/>
      <c r="E32" s="15"/>
      <c r="F32" s="42"/>
      <c r="G32" s="54"/>
      <c r="H32" s="56"/>
      <c r="I32" s="56"/>
      <c r="J32" s="56"/>
      <c r="K32" s="56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48"/>
    </row>
    <row r="33" spans="1:27" s="51" customFormat="1" ht="15.45" hidden="1" x14ac:dyDescent="0.4">
      <c r="A33" s="57" t="s">
        <v>8</v>
      </c>
      <c r="B33" s="45"/>
      <c r="C33" s="46"/>
      <c r="D33" s="46"/>
      <c r="E33" s="58"/>
      <c r="F33" s="45"/>
      <c r="G33" s="54"/>
      <c r="H33" s="56"/>
      <c r="I33" s="56"/>
      <c r="J33" s="56"/>
      <c r="K33" s="56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48">
        <f t="shared" si="0"/>
        <v>0</v>
      </c>
    </row>
    <row r="34" spans="1:27" s="51" customFormat="1" ht="15.45" hidden="1" x14ac:dyDescent="0.4">
      <c r="A34" s="43" t="s">
        <v>113</v>
      </c>
      <c r="B34" s="45"/>
      <c r="C34" s="46"/>
      <c r="D34" s="46"/>
      <c r="E34" s="58"/>
      <c r="F34" s="45"/>
      <c r="G34" s="54"/>
      <c r="H34" s="56"/>
      <c r="I34" s="56"/>
      <c r="J34" s="56"/>
      <c r="K34" s="56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48">
        <f t="shared" si="0"/>
        <v>0</v>
      </c>
    </row>
    <row r="35" spans="1:27" s="51" customFormat="1" ht="15.45" hidden="1" x14ac:dyDescent="0.4">
      <c r="A35" s="106" t="s">
        <v>114</v>
      </c>
      <c r="B35" s="16" t="s">
        <v>53</v>
      </c>
      <c r="C35" s="107" t="s">
        <v>115</v>
      </c>
      <c r="D35" s="25" t="s">
        <v>116</v>
      </c>
      <c r="E35" s="108" t="s">
        <v>117</v>
      </c>
      <c r="F35" s="23">
        <v>17.800999999999998</v>
      </c>
      <c r="G35" s="109" t="s">
        <v>25</v>
      </c>
      <c r="H35" s="56"/>
      <c r="I35" s="56"/>
      <c r="J35" s="56"/>
      <c r="K35" s="56"/>
      <c r="L35" s="55"/>
      <c r="M35" s="55"/>
      <c r="N35" s="55"/>
      <c r="O35" s="55"/>
      <c r="P35" s="55">
        <v>25762</v>
      </c>
      <c r="Q35" s="55"/>
      <c r="R35" s="55"/>
      <c r="S35" s="55"/>
      <c r="T35" s="55"/>
      <c r="U35" s="55"/>
      <c r="V35" s="55"/>
      <c r="W35" s="55"/>
      <c r="X35" s="55"/>
      <c r="Y35" s="55"/>
      <c r="Z35" s="48">
        <f t="shared" si="0"/>
        <v>0</v>
      </c>
    </row>
    <row r="36" spans="1:27" s="51" customFormat="1" ht="15.45" hidden="1" x14ac:dyDescent="0.4">
      <c r="A36" s="59"/>
      <c r="B36" s="45"/>
      <c r="C36" s="46"/>
      <c r="D36" s="46"/>
      <c r="E36" s="58"/>
      <c r="F36" s="60"/>
      <c r="G36" s="61"/>
      <c r="H36" s="56"/>
      <c r="I36" s="56"/>
      <c r="J36" s="56"/>
      <c r="K36" s="56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48">
        <f t="shared" si="0"/>
        <v>0</v>
      </c>
      <c r="AA36" s="62"/>
    </row>
    <row r="37" spans="1:27" s="51" customFormat="1" ht="15.45" hidden="1" x14ac:dyDescent="0.4">
      <c r="A37" s="63"/>
      <c r="B37" s="45"/>
      <c r="C37" s="46"/>
      <c r="D37" s="46"/>
      <c r="E37" s="58"/>
      <c r="F37" s="45"/>
      <c r="G37" s="54"/>
      <c r="H37" s="56"/>
      <c r="I37" s="56"/>
      <c r="J37" s="56"/>
      <c r="K37" s="56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48">
        <f t="shared" si="0"/>
        <v>0</v>
      </c>
    </row>
    <row r="38" spans="1:27" s="51" customFormat="1" ht="15.45" hidden="1" x14ac:dyDescent="0.4">
      <c r="A38" s="50"/>
      <c r="B38" s="45"/>
      <c r="C38" s="46"/>
      <c r="D38" s="46"/>
      <c r="E38" s="58"/>
      <c r="F38" s="45"/>
      <c r="G38" s="54"/>
      <c r="H38" s="56"/>
      <c r="I38" s="56"/>
      <c r="J38" s="56"/>
      <c r="K38" s="56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48">
        <f t="shared" si="0"/>
        <v>0</v>
      </c>
    </row>
    <row r="39" spans="1:27" s="51" customFormat="1" ht="15.9" hidden="1" x14ac:dyDescent="0.45">
      <c r="A39" s="57" t="s">
        <v>8</v>
      </c>
      <c r="B39" s="64"/>
      <c r="C39" s="65"/>
      <c r="D39" s="65"/>
      <c r="E39" s="66"/>
      <c r="F39" s="42"/>
      <c r="G39" s="67"/>
      <c r="H39" s="42"/>
      <c r="I39" s="42"/>
      <c r="J39" s="42"/>
      <c r="K39" s="4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48">
        <f t="shared" si="0"/>
        <v>0</v>
      </c>
    </row>
    <row r="40" spans="1:27" s="49" customFormat="1" ht="15.9" hidden="1" x14ac:dyDescent="0.45">
      <c r="A40" s="43" t="s">
        <v>40</v>
      </c>
      <c r="B40" s="64"/>
      <c r="C40" s="65"/>
      <c r="D40" s="65"/>
      <c r="E40" s="66"/>
      <c r="F40" s="42"/>
      <c r="G40" s="42"/>
      <c r="H40" s="43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48">
        <f t="shared" si="0"/>
        <v>0</v>
      </c>
    </row>
    <row r="41" spans="1:27" s="49" customFormat="1" ht="15.9" hidden="1" x14ac:dyDescent="0.45">
      <c r="A41" s="77" t="s">
        <v>41</v>
      </c>
      <c r="B41" s="39" t="s">
        <v>42</v>
      </c>
      <c r="C41" s="15" t="s">
        <v>43</v>
      </c>
      <c r="D41" s="15" t="s">
        <v>44</v>
      </c>
      <c r="E41" s="15" t="s">
        <v>45</v>
      </c>
      <c r="F41" s="15">
        <v>17.225000000000001</v>
      </c>
      <c r="G41" s="78" t="s">
        <v>46</v>
      </c>
      <c r="H41" s="75"/>
      <c r="I41" s="81">
        <f>72650-1</f>
        <v>72649</v>
      </c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>
        <v>52600</v>
      </c>
      <c r="X41" s="81"/>
      <c r="Y41" s="81"/>
      <c r="Z41" s="48">
        <f>SUM(I41:W41)</f>
        <v>125249</v>
      </c>
    </row>
    <row r="42" spans="1:27" s="49" customFormat="1" ht="15.9" hidden="1" x14ac:dyDescent="0.45">
      <c r="A42" s="77" t="s">
        <v>41</v>
      </c>
      <c r="B42" s="79" t="s">
        <v>47</v>
      </c>
      <c r="C42" s="15" t="s">
        <v>43</v>
      </c>
      <c r="D42" s="15" t="s">
        <v>44</v>
      </c>
      <c r="E42" s="15" t="s">
        <v>45</v>
      </c>
      <c r="F42" s="15">
        <v>17.225000000000001</v>
      </c>
      <c r="G42" s="78" t="s">
        <v>46</v>
      </c>
      <c r="H42" s="47"/>
      <c r="I42" s="80">
        <v>1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48">
        <f>SUM(I42:W42)</f>
        <v>1</v>
      </c>
    </row>
    <row r="43" spans="1:27" s="49" customFormat="1" ht="15.9" hidden="1" x14ac:dyDescent="0.45">
      <c r="A43" s="68"/>
      <c r="B43" s="45"/>
      <c r="C43" s="43"/>
      <c r="D43" s="43"/>
      <c r="E43" s="43"/>
      <c r="F43" s="43"/>
      <c r="G43" s="43"/>
      <c r="H43" s="47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48">
        <f t="shared" si="0"/>
        <v>0</v>
      </c>
      <c r="AA43" s="69"/>
    </row>
    <row r="44" spans="1:27" s="49" customFormat="1" ht="15.9" hidden="1" x14ac:dyDescent="0.45">
      <c r="A44" s="50"/>
      <c r="B44" s="45"/>
      <c r="C44" s="43"/>
      <c r="D44" s="43"/>
      <c r="E44" s="43"/>
      <c r="F44" s="43"/>
      <c r="G44" s="43"/>
      <c r="H44" s="47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48">
        <f t="shared" si="0"/>
        <v>0</v>
      </c>
    </row>
    <row r="45" spans="1:27" s="49" customFormat="1" ht="15.9" x14ac:dyDescent="0.45">
      <c r="A45" s="70"/>
      <c r="B45" s="45"/>
      <c r="C45" s="46"/>
      <c r="D45" s="46"/>
      <c r="E45" s="58"/>
      <c r="F45" s="43"/>
      <c r="G45" s="43"/>
      <c r="H45" s="47"/>
      <c r="I45" s="47"/>
      <c r="J45" s="47"/>
      <c r="K45" s="47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48">
        <f t="shared" si="0"/>
        <v>0</v>
      </c>
    </row>
    <row r="46" spans="1:27" s="49" customFormat="1" ht="15.9" hidden="1" x14ac:dyDescent="0.45">
      <c r="A46" s="57" t="s">
        <v>8</v>
      </c>
      <c r="B46" s="64"/>
      <c r="C46" s="65"/>
      <c r="D46" s="65"/>
      <c r="E46" s="66"/>
      <c r="F46" s="42"/>
      <c r="G46" s="42"/>
      <c r="H46" s="47"/>
      <c r="I46" s="47"/>
      <c r="J46" s="47"/>
      <c r="K46" s="47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48">
        <f t="shared" si="0"/>
        <v>0</v>
      </c>
    </row>
    <row r="47" spans="1:27" s="51" customFormat="1" ht="15.9" hidden="1" x14ac:dyDescent="0.45">
      <c r="A47" s="43" t="s">
        <v>51</v>
      </c>
      <c r="B47" s="64"/>
      <c r="C47" s="65"/>
      <c r="D47" s="65"/>
      <c r="E47" s="65"/>
      <c r="F47" s="64"/>
      <c r="G47" s="64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48">
        <f t="shared" si="0"/>
        <v>0</v>
      </c>
    </row>
    <row r="48" spans="1:27" s="51" customFormat="1" ht="15.9" hidden="1" x14ac:dyDescent="0.45">
      <c r="A48" s="82" t="s">
        <v>52</v>
      </c>
      <c r="B48" s="16" t="s">
        <v>53</v>
      </c>
      <c r="C48" s="83" t="s">
        <v>54</v>
      </c>
      <c r="D48" s="15" t="s">
        <v>16</v>
      </c>
      <c r="E48" s="15">
        <v>6501</v>
      </c>
      <c r="F48" s="16">
        <v>17.259</v>
      </c>
      <c r="G48" s="72" t="s">
        <v>26</v>
      </c>
      <c r="H48" s="71"/>
      <c r="I48" s="71"/>
      <c r="J48" s="71">
        <f>830112-1</f>
        <v>830111</v>
      </c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48">
        <f t="shared" si="0"/>
        <v>0</v>
      </c>
    </row>
    <row r="49" spans="1:27" s="51" customFormat="1" ht="15.9" hidden="1" x14ac:dyDescent="0.45">
      <c r="A49" s="82" t="s">
        <v>52</v>
      </c>
      <c r="B49" s="16" t="s">
        <v>55</v>
      </c>
      <c r="C49" s="83" t="s">
        <v>54</v>
      </c>
      <c r="D49" s="15" t="s">
        <v>16</v>
      </c>
      <c r="E49" s="15">
        <v>6501</v>
      </c>
      <c r="F49" s="16">
        <v>17.259</v>
      </c>
      <c r="G49" s="72" t="s">
        <v>26</v>
      </c>
      <c r="H49" s="71"/>
      <c r="I49" s="71"/>
      <c r="J49" s="71">
        <v>1</v>
      </c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48">
        <f t="shared" si="0"/>
        <v>0</v>
      </c>
    </row>
    <row r="50" spans="1:27" s="49" customFormat="1" ht="15.9" hidden="1" x14ac:dyDescent="0.45">
      <c r="A50" s="84" t="s">
        <v>56</v>
      </c>
      <c r="B50" s="16" t="s">
        <v>53</v>
      </c>
      <c r="C50" s="83" t="s">
        <v>57</v>
      </c>
      <c r="D50" s="15" t="s">
        <v>17</v>
      </c>
      <c r="E50" s="15">
        <v>6502</v>
      </c>
      <c r="F50" s="15">
        <v>17.257999999999999</v>
      </c>
      <c r="G50" s="72" t="s">
        <v>26</v>
      </c>
      <c r="H50" s="73"/>
      <c r="I50" s="73"/>
      <c r="J50" s="73">
        <f>159600-1</f>
        <v>159599</v>
      </c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48">
        <f t="shared" si="0"/>
        <v>0</v>
      </c>
    </row>
    <row r="51" spans="1:27" s="49" customFormat="1" ht="15.9" hidden="1" x14ac:dyDescent="0.45">
      <c r="A51" s="84" t="s">
        <v>56</v>
      </c>
      <c r="B51" s="16" t="s">
        <v>55</v>
      </c>
      <c r="C51" s="83" t="s">
        <v>57</v>
      </c>
      <c r="D51" s="15" t="s">
        <v>17</v>
      </c>
      <c r="E51" s="15">
        <v>6502</v>
      </c>
      <c r="F51" s="15">
        <v>17.257999999999999</v>
      </c>
      <c r="G51" s="72" t="s">
        <v>26</v>
      </c>
      <c r="H51" s="73"/>
      <c r="I51" s="73"/>
      <c r="J51" s="73">
        <v>1</v>
      </c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48">
        <f t="shared" si="0"/>
        <v>0</v>
      </c>
    </row>
    <row r="52" spans="1:27" s="49" customFormat="1" ht="15.9" hidden="1" x14ac:dyDescent="0.45">
      <c r="A52" s="84" t="s">
        <v>56</v>
      </c>
      <c r="B52" s="16" t="s">
        <v>53</v>
      </c>
      <c r="C52" s="83" t="s">
        <v>87</v>
      </c>
      <c r="D52" s="15" t="s">
        <v>17</v>
      </c>
      <c r="E52" s="15">
        <v>6502</v>
      </c>
      <c r="F52" s="15">
        <v>17.257999999999999</v>
      </c>
      <c r="G52" s="104" t="s">
        <v>26</v>
      </c>
      <c r="H52" s="71"/>
      <c r="I52" s="71"/>
      <c r="J52" s="71"/>
      <c r="K52" s="71"/>
      <c r="L52" s="71"/>
      <c r="M52" s="71"/>
      <c r="N52" s="71">
        <f>652235-1</f>
        <v>652234</v>
      </c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48">
        <f t="shared" si="0"/>
        <v>0</v>
      </c>
    </row>
    <row r="53" spans="1:27" s="49" customFormat="1" ht="15.9" hidden="1" x14ac:dyDescent="0.45">
      <c r="A53" s="84" t="s">
        <v>56</v>
      </c>
      <c r="B53" s="16" t="s">
        <v>55</v>
      </c>
      <c r="C53" s="83" t="s">
        <v>87</v>
      </c>
      <c r="D53" s="15" t="s">
        <v>17</v>
      </c>
      <c r="E53" s="15">
        <v>6502</v>
      </c>
      <c r="F53" s="15">
        <v>17.257999999999999</v>
      </c>
      <c r="G53" s="104" t="s">
        <v>26</v>
      </c>
      <c r="H53" s="71"/>
      <c r="I53" s="71"/>
      <c r="J53" s="71"/>
      <c r="K53" s="71"/>
      <c r="L53" s="71"/>
      <c r="M53" s="71"/>
      <c r="N53" s="71">
        <v>1</v>
      </c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48">
        <f t="shared" si="0"/>
        <v>0</v>
      </c>
    </row>
    <row r="54" spans="1:27" s="49" customFormat="1" ht="15.9" hidden="1" x14ac:dyDescent="0.45">
      <c r="A54" s="105" t="s">
        <v>88</v>
      </c>
      <c r="B54" s="16" t="s">
        <v>53</v>
      </c>
      <c r="C54" s="15" t="s">
        <v>89</v>
      </c>
      <c r="D54" s="15" t="s">
        <v>21</v>
      </c>
      <c r="E54" s="15">
        <v>6503</v>
      </c>
      <c r="F54" s="15">
        <v>17.277999999999999</v>
      </c>
      <c r="G54" s="104" t="s">
        <v>26</v>
      </c>
      <c r="H54" s="71"/>
      <c r="I54" s="71"/>
      <c r="J54" s="71"/>
      <c r="K54" s="71"/>
      <c r="L54" s="71"/>
      <c r="M54" s="71"/>
      <c r="N54" s="71">
        <f>181867-1</f>
        <v>181866</v>
      </c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48">
        <f t="shared" si="0"/>
        <v>0</v>
      </c>
    </row>
    <row r="55" spans="1:27" s="49" customFormat="1" ht="15.9" hidden="1" x14ac:dyDescent="0.45">
      <c r="A55" s="105" t="s">
        <v>88</v>
      </c>
      <c r="B55" s="16" t="s">
        <v>55</v>
      </c>
      <c r="C55" s="15" t="s">
        <v>89</v>
      </c>
      <c r="D55" s="15" t="s">
        <v>21</v>
      </c>
      <c r="E55" s="15">
        <v>6503</v>
      </c>
      <c r="F55" s="15">
        <v>17.277999999999999</v>
      </c>
      <c r="G55" s="104" t="s">
        <v>26</v>
      </c>
      <c r="H55" s="71"/>
      <c r="I55" s="71"/>
      <c r="J55" s="71"/>
      <c r="K55" s="71"/>
      <c r="L55" s="71"/>
      <c r="M55" s="71"/>
      <c r="N55" s="71">
        <v>1</v>
      </c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48">
        <f t="shared" si="0"/>
        <v>0</v>
      </c>
    </row>
    <row r="56" spans="1:27" s="49" customFormat="1" ht="15.9" hidden="1" x14ac:dyDescent="0.45">
      <c r="A56" s="105" t="s">
        <v>88</v>
      </c>
      <c r="B56" s="16" t="s">
        <v>53</v>
      </c>
      <c r="C56" s="15" t="s">
        <v>90</v>
      </c>
      <c r="D56" s="15" t="s">
        <v>21</v>
      </c>
      <c r="E56" s="15">
        <v>6503</v>
      </c>
      <c r="F56" s="15">
        <v>17.277999999999999</v>
      </c>
      <c r="G56" s="104" t="s">
        <v>26</v>
      </c>
      <c r="H56" s="71"/>
      <c r="I56" s="71"/>
      <c r="J56" s="71"/>
      <c r="K56" s="71"/>
      <c r="L56" s="71"/>
      <c r="M56" s="71"/>
      <c r="N56" s="71">
        <f>661801-1</f>
        <v>661800</v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48">
        <f t="shared" si="0"/>
        <v>0</v>
      </c>
    </row>
    <row r="57" spans="1:27" s="49" customFormat="1" ht="15.9" hidden="1" x14ac:dyDescent="0.45">
      <c r="A57" s="105" t="s">
        <v>88</v>
      </c>
      <c r="B57" s="16" t="s">
        <v>55</v>
      </c>
      <c r="C57" s="15" t="s">
        <v>90</v>
      </c>
      <c r="D57" s="15" t="s">
        <v>21</v>
      </c>
      <c r="E57" s="15">
        <v>6503</v>
      </c>
      <c r="F57" s="15">
        <v>17.277999999999999</v>
      </c>
      <c r="G57" s="104" t="s">
        <v>26</v>
      </c>
      <c r="H57" s="71"/>
      <c r="I57" s="71"/>
      <c r="J57" s="71"/>
      <c r="K57" s="71"/>
      <c r="L57" s="71"/>
      <c r="M57" s="71"/>
      <c r="N57" s="71">
        <v>1</v>
      </c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48">
        <f t="shared" si="0"/>
        <v>0</v>
      </c>
    </row>
    <row r="58" spans="1:27" s="49" customFormat="1" ht="15.9" hidden="1" x14ac:dyDescent="0.45">
      <c r="A58" s="70"/>
      <c r="B58" s="45"/>
      <c r="C58" s="43"/>
      <c r="D58" s="43"/>
      <c r="E58" s="42"/>
      <c r="F58" s="43"/>
      <c r="G58" s="72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48">
        <f t="shared" si="0"/>
        <v>0</v>
      </c>
    </row>
    <row r="59" spans="1:27" s="49" customFormat="1" ht="15.9" hidden="1" x14ac:dyDescent="0.45">
      <c r="A59" s="70" t="s">
        <v>132</v>
      </c>
      <c r="B59" s="16" t="s">
        <v>53</v>
      </c>
      <c r="C59" s="15" t="s">
        <v>90</v>
      </c>
      <c r="D59" s="15" t="s">
        <v>21</v>
      </c>
      <c r="E59" s="15">
        <v>6523</v>
      </c>
      <c r="F59" s="15">
        <v>17.277999999999999</v>
      </c>
      <c r="G59" s="104" t="s">
        <v>26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>
        <v>16232</v>
      </c>
      <c r="T59" s="71"/>
      <c r="U59" s="71"/>
      <c r="V59" s="71"/>
      <c r="W59" s="71"/>
      <c r="X59" s="71"/>
      <c r="Y59" s="71"/>
      <c r="Z59" s="48">
        <f>S59</f>
        <v>16232</v>
      </c>
      <c r="AA59" s="69"/>
    </row>
    <row r="60" spans="1:27" s="51" customFormat="1" ht="15.45" hidden="1" x14ac:dyDescent="0.4">
      <c r="A60" s="70"/>
      <c r="B60" s="45"/>
      <c r="C60" s="74"/>
      <c r="D60" s="43"/>
      <c r="E60" s="45"/>
      <c r="F60" s="43"/>
      <c r="G60" s="4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48">
        <f t="shared" si="0"/>
        <v>0</v>
      </c>
    </row>
    <row r="61" spans="1:27" s="51" customFormat="1" ht="15.45" hidden="1" x14ac:dyDescent="0.4">
      <c r="A61" s="70"/>
      <c r="B61" s="45"/>
      <c r="C61" s="74"/>
      <c r="D61" s="43"/>
      <c r="E61" s="45"/>
      <c r="F61" s="43"/>
      <c r="G61" s="4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48">
        <f t="shared" si="0"/>
        <v>0</v>
      </c>
    </row>
    <row r="62" spans="1:27" s="49" customFormat="1" ht="15.9" hidden="1" x14ac:dyDescent="0.45">
      <c r="A62" s="70"/>
      <c r="B62" s="45"/>
      <c r="C62" s="74"/>
      <c r="D62" s="43"/>
      <c r="E62" s="45"/>
      <c r="F62" s="43"/>
      <c r="G62" s="4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48">
        <f t="shared" si="0"/>
        <v>0</v>
      </c>
    </row>
    <row r="63" spans="1:27" s="49" customFormat="1" ht="15.9" x14ac:dyDescent="0.45">
      <c r="A63" s="75"/>
      <c r="B63" s="75"/>
      <c r="C63" s="75"/>
      <c r="D63" s="42"/>
      <c r="E63" s="42"/>
      <c r="F63" s="42"/>
      <c r="G63" s="42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48"/>
    </row>
    <row r="64" spans="1:27" s="49" customFormat="1" ht="15.9" x14ac:dyDescent="0.45">
      <c r="A64" s="50" t="s">
        <v>0</v>
      </c>
      <c r="B64" s="50"/>
      <c r="C64" s="76"/>
      <c r="D64" s="76"/>
      <c r="E64" s="76"/>
      <c r="F64" s="76"/>
      <c r="G64" s="76"/>
      <c r="H64" s="71">
        <f>SUM(H13:H63)</f>
        <v>4866.2550000000001</v>
      </c>
      <c r="I64" s="71">
        <f>SUM(I18:I63)</f>
        <v>72650</v>
      </c>
      <c r="J64" s="71">
        <f>SUM(J47:J62)</f>
        <v>989712</v>
      </c>
      <c r="K64" s="71">
        <f>SUM(K7:K11)</f>
        <v>511986.17</v>
      </c>
      <c r="L64" s="71">
        <f>SUM(L9:L11)</f>
        <v>95000</v>
      </c>
      <c r="M64" s="71">
        <f>SUM(M19:M24)</f>
        <v>31575.190229807002</v>
      </c>
      <c r="N64" s="71">
        <f>SUM(N47:N58)</f>
        <v>1495903</v>
      </c>
      <c r="O64" s="71">
        <f>SUM(O13:O28)</f>
        <v>30117.52</v>
      </c>
      <c r="P64" s="71">
        <f>SUM(P11:P63)</f>
        <v>25762</v>
      </c>
      <c r="Q64" s="71">
        <f>SUM(Q14:Q17)</f>
        <v>216913.79</v>
      </c>
      <c r="R64" s="71">
        <f>SUM(R13:R27)</f>
        <v>68453.524176319639</v>
      </c>
      <c r="S64" s="71">
        <f>SUM(S58:S63)</f>
        <v>16232</v>
      </c>
      <c r="T64" s="71">
        <f>SUM(T25:T28)</f>
        <v>1537.47</v>
      </c>
      <c r="U64" s="71">
        <f>SUM(U27:U28)</f>
        <v>1101.04</v>
      </c>
      <c r="V64" s="71">
        <f>SUM(V13:V63)</f>
        <v>430.44</v>
      </c>
      <c r="W64" s="71">
        <f>SUM(W38:W44)</f>
        <v>52600</v>
      </c>
      <c r="X64" s="71">
        <f>SUM(X12:X32)</f>
        <v>30512.92</v>
      </c>
      <c r="Y64" s="71">
        <f>SUM(Y12:Y32)</f>
        <v>-7628.2200000000012</v>
      </c>
      <c r="Z64" s="48"/>
    </row>
    <row r="65" spans="1:28" s="7" customFormat="1" ht="16.75" x14ac:dyDescent="0.45">
      <c r="A65" s="40" t="s">
        <v>142</v>
      </c>
      <c r="B65" s="19"/>
      <c r="C65" s="20"/>
      <c r="D65" s="20"/>
      <c r="E65" s="20"/>
      <c r="F65" s="20"/>
      <c r="G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2"/>
    </row>
    <row r="66" spans="1:28" ht="15" hidden="1" x14ac:dyDescent="0.4">
      <c r="A66" s="24" t="s">
        <v>9</v>
      </c>
      <c r="B66" s="7"/>
    </row>
    <row r="67" spans="1:28" ht="14.6" hidden="1" x14ac:dyDescent="0.4">
      <c r="A67" s="24" t="s">
        <v>37</v>
      </c>
    </row>
    <row r="68" spans="1:28" ht="14.6" hidden="1" x14ac:dyDescent="0.4">
      <c r="A68" s="40" t="s">
        <v>32</v>
      </c>
    </row>
    <row r="69" spans="1:28" ht="14.6" hidden="1" x14ac:dyDescent="0.4">
      <c r="A69" s="24" t="s">
        <v>48</v>
      </c>
    </row>
    <row r="70" spans="1:28" ht="14.6" hidden="1" x14ac:dyDescent="0.4">
      <c r="A70" s="40" t="s">
        <v>49</v>
      </c>
    </row>
    <row r="71" spans="1:28" ht="14.6" hidden="1" x14ac:dyDescent="0.4">
      <c r="A71" s="24" t="s">
        <v>58</v>
      </c>
    </row>
    <row r="72" spans="1:28" ht="14.6" hidden="1" x14ac:dyDescent="0.4">
      <c r="A72" s="40" t="s">
        <v>59</v>
      </c>
    </row>
    <row r="73" spans="1:28" ht="14.6" hidden="1" x14ac:dyDescent="0.4">
      <c r="A73" s="24" t="s">
        <v>61</v>
      </c>
    </row>
    <row r="74" spans="1:28" ht="14.6" hidden="1" x14ac:dyDescent="0.4">
      <c r="A74" s="40" t="s">
        <v>62</v>
      </c>
    </row>
    <row r="75" spans="1:28" ht="14.6" hidden="1" x14ac:dyDescent="0.4">
      <c r="A75" s="24" t="s">
        <v>73</v>
      </c>
    </row>
    <row r="76" spans="1:28" ht="14.6" hidden="1" x14ac:dyDescent="0.4">
      <c r="A76" s="40" t="s">
        <v>72</v>
      </c>
    </row>
    <row r="77" spans="1:28" s="24" customFormat="1" ht="14.6" hidden="1" x14ac:dyDescent="0.4">
      <c r="A77" s="24" t="s">
        <v>83</v>
      </c>
      <c r="C77" s="95"/>
      <c r="D77" s="95"/>
      <c r="E77" s="95"/>
      <c r="F77" s="95"/>
      <c r="G77" s="95"/>
      <c r="H77" s="95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7"/>
    </row>
    <row r="78" spans="1:28" ht="14.6" hidden="1" x14ac:dyDescent="0.4">
      <c r="A78" s="40" t="s">
        <v>81</v>
      </c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9"/>
    </row>
    <row r="79" spans="1:28" s="101" customFormat="1" ht="12.45" hidden="1" x14ac:dyDescent="0.35">
      <c r="A79" s="100" t="s">
        <v>82</v>
      </c>
      <c r="C79" s="102"/>
      <c r="D79" s="102"/>
      <c r="E79" s="102"/>
      <c r="F79" s="102"/>
      <c r="G79" s="102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</row>
    <row r="82" spans="1:1" ht="14.6" hidden="1" x14ac:dyDescent="0.4">
      <c r="A82" s="24" t="s">
        <v>86</v>
      </c>
    </row>
    <row r="83" spans="1:1" ht="14.6" hidden="1" x14ac:dyDescent="0.4">
      <c r="A83" s="40" t="s">
        <v>85</v>
      </c>
    </row>
    <row r="84" spans="1:1" ht="14.6" hidden="1" x14ac:dyDescent="0.4">
      <c r="A84" s="24" t="s">
        <v>108</v>
      </c>
    </row>
    <row r="85" spans="1:1" ht="14.6" hidden="1" x14ac:dyDescent="0.4">
      <c r="A85" s="40" t="s">
        <v>109</v>
      </c>
    </row>
    <row r="86" spans="1:1" ht="14.6" hidden="1" x14ac:dyDescent="0.4">
      <c r="A86" s="24" t="s">
        <v>111</v>
      </c>
    </row>
    <row r="87" spans="1:1" ht="14.6" hidden="1" x14ac:dyDescent="0.4">
      <c r="A87" s="40" t="s">
        <v>112</v>
      </c>
    </row>
    <row r="88" spans="1:1" ht="14.6" hidden="1" x14ac:dyDescent="0.4">
      <c r="A88" s="24" t="s">
        <v>123</v>
      </c>
    </row>
    <row r="89" spans="1:1" ht="14.6" hidden="1" x14ac:dyDescent="0.4">
      <c r="A89" s="40" t="s">
        <v>124</v>
      </c>
    </row>
    <row r="90" spans="1:1" ht="14.6" hidden="1" x14ac:dyDescent="0.4">
      <c r="A90" s="24" t="s">
        <v>127</v>
      </c>
    </row>
    <row r="91" spans="1:1" ht="14.6" hidden="1" x14ac:dyDescent="0.4">
      <c r="A91" s="40" t="s">
        <v>126</v>
      </c>
    </row>
    <row r="92" spans="1:1" ht="14.6" hidden="1" x14ac:dyDescent="0.4">
      <c r="A92" s="24" t="s">
        <v>134</v>
      </c>
    </row>
    <row r="93" spans="1:1" ht="14.6" hidden="1" x14ac:dyDescent="0.4">
      <c r="A93" s="24" t="s">
        <v>135</v>
      </c>
    </row>
    <row r="94" spans="1:1" ht="14.6" hidden="1" x14ac:dyDescent="0.4">
      <c r="A94" s="24" t="s">
        <v>141</v>
      </c>
    </row>
    <row r="95" spans="1:1" ht="14.6" hidden="1" x14ac:dyDescent="0.4">
      <c r="A95" s="40" t="s">
        <v>109</v>
      </c>
    </row>
    <row r="96" spans="1:1" ht="14.6" hidden="1" x14ac:dyDescent="0.4">
      <c r="A96" s="24" t="s">
        <v>148</v>
      </c>
    </row>
    <row r="97" spans="1:1" ht="14.6" hidden="1" x14ac:dyDescent="0.4">
      <c r="A97" s="40" t="s">
        <v>109</v>
      </c>
    </row>
    <row r="98" spans="1:1" ht="14.6" hidden="1" x14ac:dyDescent="0.4">
      <c r="A98" s="24" t="s">
        <v>150</v>
      </c>
    </row>
    <row r="99" spans="1:1" ht="14.6" hidden="1" x14ac:dyDescent="0.4">
      <c r="A99" s="40" t="s">
        <v>109</v>
      </c>
    </row>
    <row r="100" spans="1:1" ht="14.6" hidden="1" x14ac:dyDescent="0.4">
      <c r="A100" s="24" t="s">
        <v>152</v>
      </c>
    </row>
    <row r="101" spans="1:1" ht="14.6" hidden="1" x14ac:dyDescent="0.4">
      <c r="A101" s="40" t="s">
        <v>49</v>
      </c>
    </row>
    <row r="102" spans="1:1" ht="14.6" hidden="1" x14ac:dyDescent="0.4">
      <c r="A102" s="24" t="s">
        <v>156</v>
      </c>
    </row>
    <row r="103" spans="1:1" ht="14.6" hidden="1" x14ac:dyDescent="0.4">
      <c r="A103" s="40" t="s">
        <v>155</v>
      </c>
    </row>
    <row r="104" spans="1:1" ht="14.6" x14ac:dyDescent="0.4">
      <c r="A104" s="24" t="s">
        <v>162</v>
      </c>
    </row>
    <row r="105" spans="1:1" ht="14.6" x14ac:dyDescent="0.4">
      <c r="A105" s="40" t="s">
        <v>160</v>
      </c>
    </row>
    <row r="106" spans="1:1" x14ac:dyDescent="0.35">
      <c r="A106" s="118" t="s">
        <v>161</v>
      </c>
    </row>
    <row r="107" spans="1:1" x14ac:dyDescent="0.35">
      <c r="A107" s="118"/>
    </row>
    <row r="111" spans="1:1" ht="14.6" x14ac:dyDescent="0.4">
      <c r="A111" s="10" t="s">
        <v>27</v>
      </c>
    </row>
    <row r="112" spans="1:1" ht="14.6" x14ac:dyDescent="0.4">
      <c r="A112" s="10" t="s">
        <v>30</v>
      </c>
    </row>
    <row r="113" spans="1:1" ht="14.6" x14ac:dyDescent="0.4">
      <c r="A113" s="10" t="s">
        <v>28</v>
      </c>
    </row>
    <row r="114" spans="1:1" ht="14.6" x14ac:dyDescent="0.4">
      <c r="A114" s="10" t="s">
        <v>29</v>
      </c>
    </row>
  </sheetData>
  <mergeCells count="2">
    <mergeCell ref="B1:H1"/>
    <mergeCell ref="A106:A107"/>
  </mergeCells>
  <phoneticPr fontId="0" type="noConversion"/>
  <hyperlinks>
    <hyperlink ref="A79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2019-01-09T18:16:07Z</cp:lastPrinted>
  <dcterms:created xsi:type="dcterms:W3CDTF">2000-04-13T13:33:42Z</dcterms:created>
  <dcterms:modified xsi:type="dcterms:W3CDTF">2025-06-09T12:38:21Z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