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A33B7888-4956-4165-823B-5EC2DD56383A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CITY OF QUINCY" sheetId="2" r:id="rId1"/>
  </sheets>
  <definedNames>
    <definedName name="_xlnm.Print_Area" localSheetId="0">'CITY OF QUINCY'!$A$1:$H$56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4" i="2" l="1"/>
  <c r="O45" i="2"/>
  <c r="O46" i="2"/>
  <c r="O47" i="2"/>
  <c r="N44" i="2"/>
  <c r="N46" i="2"/>
  <c r="O43" i="2"/>
  <c r="O42" i="2"/>
  <c r="N42" i="2"/>
  <c r="N54" i="2" s="1"/>
  <c r="O20" i="2" l="1"/>
  <c r="M19" i="2"/>
  <c r="O19" i="2" s="1"/>
  <c r="M54" i="2"/>
  <c r="L54" i="2"/>
  <c r="O9" i="2"/>
  <c r="O8" i="2"/>
  <c r="K54" i="2"/>
  <c r="J40" i="2"/>
  <c r="O40" i="2" s="1"/>
  <c r="J38" i="2"/>
  <c r="O39" i="2"/>
  <c r="O41" i="2"/>
  <c r="I31" i="2"/>
  <c r="O31" i="2" s="1"/>
  <c r="O32" i="2"/>
  <c r="J54" i="2" l="1"/>
  <c r="O38" i="2"/>
  <c r="O18" i="2"/>
  <c r="I54" i="2" l="1"/>
  <c r="H54" i="2"/>
</calcChain>
</file>

<file path=xl/sharedStrings.xml><?xml version="1.0" encoding="utf-8"?>
<sst xmlns="http://schemas.openxmlformats.org/spreadsheetml/2006/main" count="155" uniqueCount="94">
  <si>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</si>
  <si>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</si>
  <si>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</si>
  <si>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</si>
  <si>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</si>
  <si>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</si>
  <si>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</si>
  <si>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</si>
  <si>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</si>
  <si>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</si>
  <si>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</si>
  <si>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</si>
  <si>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</si>
  <si>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</si>
  <si>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17.207</t>
  </si>
  <si>
    <t>DVOP</t>
  </si>
  <si>
    <t>4400-3067</t>
  </si>
  <si>
    <t>K103</t>
  </si>
  <si>
    <t>7003-1631</t>
  </si>
  <si>
    <t>CT EOL 23CCQUINVETSUI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</si>
  <si>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</si>
  <si>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</si>
  <si>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</si>
  <si>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</si>
  <si>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</si>
  <si>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</si>
  <si>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</si>
  <si>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</si>
  <si>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</si>
  <si>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</si>
  <si>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VENDOR CUSTOMER CODE</t>
  </si>
  <si>
    <t>UEI #</t>
  </si>
  <si>
    <t>JSX9EB5FQ9G5</t>
  </si>
  <si>
    <t>VC6000192132</t>
  </si>
  <si>
    <t>WPP SNAP EXPANSION</t>
  </si>
  <si>
    <t>TO ADD WPP SNAP EXPANSION FUNDS</t>
  </si>
  <si>
    <t>INITIAL AWARD FY25</t>
  </si>
  <si>
    <t>CT EOL 25CCQUINWP</t>
  </si>
  <si>
    <t>JULY 1, 2024-SEPT. 30, 2024</t>
  </si>
  <si>
    <t>F20243067</t>
  </si>
  <si>
    <t>INITIAL AWARD FY25 JUNE 5, 2024</t>
  </si>
  <si>
    <t>234MA441Q7503 </t>
  </si>
  <si>
    <t>BUDGET #1 FY25</t>
  </si>
  <si>
    <t>CT EOL 25CCQUINNEGRESEA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</si>
  <si>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</si>
  <si>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</si>
  <si>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</si>
  <si>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</si>
  <si>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</si>
  <si>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</si>
  <si>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</si>
  <si>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</si>
  <si>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</si>
  <si>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</si>
  <si>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</si>
  <si>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</si>
  <si>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</si>
  <si>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</si>
  <si>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</si>
  <si>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</si>
  <si>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</si>
  <si>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</si>
  <si>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</si>
  <si>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</si>
  <si>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</si>
  <si>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</si>
  <si>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25CCQUINSOSWTF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</si>
  <si>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</si>
  <si>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</si>
  <si>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</si>
  <si>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</si>
  <si>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</si>
  <si>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</si>
  <si>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</si>
  <si>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</si>
  <si>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</si>
  <si>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</si>
  <si>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</si>
  <si>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</si>
  <si>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</si>
  <si>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</si>
  <si>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</si>
  <si>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</si>
  <si>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</si>
  <si>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</si>
  <si>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</si>
  <si>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#5 FY25 NOVEMBER 20, 2024</t>
  </si>
  <si>
    <t>BUDGET #6 FY25</t>
  </si>
  <si>
    <t>TO ADD FY25 WIOA FUNDS</t>
  </si>
  <si>
    <t>BUDGET #6 FY25 NOVEMBER 21, 2024</t>
  </si>
  <si>
    <t>FWIAADT25B</t>
  </si>
  <si>
    <t>DISLOCATED WORKER</t>
  </si>
  <si>
    <t>FWIADWK25A</t>
  </si>
  <si>
    <t>FWIADWK25B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</si>
</sst>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4" fillId="0" borderId="0"/>
    <xf numFmtId="0" fontId="26" fillId="0" borderId="0" applyNumberForma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4" fontId="12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7" fontId="16" fillId="0" borderId="1" xfId="0" applyNumberFormat="1" applyFont="1" applyBorder="1" applyAlignment="1">
      <alignment horizontal="center"/>
    </xf>
    <xf numFmtId="44" fontId="16" fillId="0" borderId="1" xfId="1" applyFont="1" applyFill="1" applyBorder="1"/>
    <xf numFmtId="0" fontId="15" fillId="0" borderId="0" xfId="0" applyFont="1"/>
    <xf numFmtId="0" fontId="16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6" fillId="0" borderId="0" xfId="0" applyFont="1"/>
    <xf numFmtId="0" fontId="19" fillId="0" borderId="1" xfId="0" applyFont="1" applyBorder="1"/>
    <xf numFmtId="0" fontId="16" fillId="0" borderId="1" xfId="0" applyFont="1" applyBorder="1" applyAlignment="1" applyProtection="1">
      <alignment horizontal="center"/>
      <protection locked="0"/>
    </xf>
    <xf numFmtId="0" fontId="16" fillId="0" borderId="2" xfId="0" quotePrefix="1" applyFont="1" applyBorder="1" applyAlignment="1">
      <alignment horizontal="center"/>
    </xf>
    <xf numFmtId="44" fontId="16" fillId="0" borderId="2" xfId="1" applyFont="1" applyBorder="1" applyAlignment="1">
      <alignment horizontal="center"/>
    </xf>
    <xf numFmtId="7" fontId="16" fillId="0" borderId="2" xfId="0" applyNumberFormat="1" applyFont="1" applyBorder="1" applyAlignment="1">
      <alignment horizontal="center"/>
    </xf>
    <xf numFmtId="0" fontId="20" fillId="0" borderId="1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6" fillId="0" borderId="1" xfId="0" applyFont="1" applyBorder="1"/>
    <xf numFmtId="7" fontId="15" fillId="0" borderId="0" xfId="0" applyNumberFormat="1" applyFont="1"/>
    <xf numFmtId="0" fontId="16" fillId="0" borderId="2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/>
    </xf>
    <xf numFmtId="0" fontId="15" fillId="0" borderId="1" xfId="0" applyFont="1" applyBorder="1"/>
    <xf numFmtId="43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23" fillId="0" borderId="6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44" fontId="16" fillId="0" borderId="1" xfId="1" applyFont="1" applyBorder="1" applyAlignment="1">
      <alignment horizontal="center"/>
    </xf>
    <xf numFmtId="44" fontId="16" fillId="0" borderId="1" xfId="1" applyFont="1" applyBorder="1"/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44" fontId="12" fillId="0" borderId="1" xfId="1" applyFont="1" applyBorder="1" applyAlignment="1">
      <alignment horizontal="center" wrapText="1"/>
    </xf>
    <xf numFmtId="37" fontId="12" fillId="0" borderId="5" xfId="2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25" fillId="0" borderId="5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/>
    <xf numFmtId="44" fontId="15" fillId="0" borderId="1" xfId="1" applyFont="1" applyBorder="1" applyAlignment="1">
      <alignment horizontal="center"/>
    </xf>
    <xf numFmtId="0" fontId="19" fillId="0" borderId="1" xfId="0" applyFont="1" applyBorder="1" applyAlignment="1">
      <alignment vertical="center"/>
    </xf>
    <xf numFmtId="0" fontId="12" fillId="0" borderId="0" xfId="0" applyFont="1" applyAlignment="1">
      <alignment horizontal="center"/>
    </xf>
    <xf numFmtId="44" fontId="12" fillId="0" borderId="0" xfId="1" applyFont="1" applyAlignment="1">
      <alignment horizontal="center"/>
    </xf>
    <xf numFmtId="44" fontId="12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7" fillId="2" borderId="0" xfId="3" applyFont="1" applyFill="1" applyAlignment="1">
      <alignment vertical="center"/>
    </xf>
    <xf numFmtId="0" fontId="28" fillId="2" borderId="0" xfId="0" applyFont="1" applyFill="1"/>
    <xf numFmtId="0" fontId="28" fillId="2" borderId="0" xfId="0" applyFont="1" applyFill="1" applyAlignment="1">
      <alignment horizontal="center"/>
    </xf>
    <xf numFmtId="44" fontId="28" fillId="2" borderId="0" xfId="1" applyFont="1" applyFill="1" applyAlignment="1">
      <alignment horizontal="center"/>
    </xf>
    <xf numFmtId="0" fontId="29" fillId="0" borderId="6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5"/>
  <sheetViews>
    <sheetView tabSelected="1" zoomScale="120" zoomScaleNormal="120" workbookViewId="0">
      <selection activeCell="A74" sqref="A74"/>
    </sheetView>
  </sheetViews>
  <sheetFormatPr defaultColWidth="9.140625" defaultRowHeight="13.5" x14ac:dyDescent="0.25"/>
  <cols>
    <col min="1" max="1" width="44.140625" style="3" customWidth="1"/>
    <col min="2" max="2" width="36.85546875" style="3" customWidth="1"/>
    <col min="3" max="3" width="18.85546875" style="2" customWidth="1"/>
    <col min="4" max="4" width="12.5703125" style="2" customWidth="1"/>
    <col min="5" max="5" width="11.42578125" style="2" customWidth="1"/>
    <col min="6" max="6" width="8.28515625" style="2" customWidth="1"/>
    <col min="7" max="7" width="26.5703125" style="2" customWidth="1"/>
    <col min="8" max="8" width="15.85546875" style="2" hidden="1" customWidth="1"/>
    <col min="9" max="13" width="13.5703125" style="2" hidden="1" customWidth="1"/>
    <col min="14" max="14" width="29.85546875" style="2" customWidth="1"/>
    <col min="15" max="15" width="13.85546875" style="3" hidden="1" customWidth="1"/>
    <col min="16" max="16" width="13.28515625" style="3" bestFit="1" customWidth="1"/>
    <col min="17" max="16384" width="9.140625" style="3"/>
  </cols>
  <sheetData>
    <row r="1" spans="1:15" ht="20.25" x14ac:dyDescent="0.3">
      <c r="A1" s="3" t="s">
        <v>11</v>
      </c>
      <c r="B1" s="109" t="s">
        <v>10</v>
      </c>
      <c r="C1" s="110"/>
      <c r="D1" s="110"/>
      <c r="E1" s="110"/>
      <c r="F1" s="110"/>
      <c r="G1" s="110"/>
      <c r="H1" s="110"/>
      <c r="I1" s="39"/>
      <c r="J1" s="39"/>
      <c r="K1" s="39"/>
      <c r="L1" s="39"/>
      <c r="M1" s="39"/>
      <c r="N1" s="39"/>
    </row>
    <row r="2" spans="1:15" ht="20.25" x14ac:dyDescent="0.3">
      <c r="A2" s="4"/>
      <c r="B2" s="8"/>
      <c r="C2" s="8"/>
      <c r="D2" s="8"/>
      <c r="E2" s="9"/>
      <c r="F2" s="9"/>
      <c r="G2" s="9"/>
    </row>
    <row r="3" spans="1:15" ht="20.25" x14ac:dyDescent="0.3">
      <c r="A3" s="4" t="s">
        <v>12</v>
      </c>
      <c r="B3" s="8" t="s">
        <v>7</v>
      </c>
      <c r="C3" s="1"/>
    </row>
    <row r="4" spans="1:15" ht="21" thickBot="1" x14ac:dyDescent="0.35">
      <c r="A4" s="4"/>
      <c r="B4" s="5"/>
      <c r="C4" s="1"/>
    </row>
    <row r="5" spans="1:15" s="10" customFormat="1" ht="30.75" thickBot="1" x14ac:dyDescent="0.35">
      <c r="A5" s="34"/>
      <c r="B5" s="27" t="s">
        <v>2</v>
      </c>
      <c r="C5" s="27" t="s">
        <v>3</v>
      </c>
      <c r="D5" s="27" t="s">
        <v>4</v>
      </c>
      <c r="E5" s="27" t="s">
        <v>5</v>
      </c>
      <c r="F5" s="27" t="s">
        <v>1</v>
      </c>
      <c r="G5" s="42" t="s">
        <v>26</v>
      </c>
      <c r="H5" s="27" t="s">
        <v>36</v>
      </c>
      <c r="I5" s="42" t="s">
        <v>42</v>
      </c>
      <c r="J5" s="42" t="s">
        <v>53</v>
      </c>
      <c r="K5" s="42" t="s">
        <v>63</v>
      </c>
      <c r="L5" s="42" t="s">
        <v>70</v>
      </c>
      <c r="M5" s="42" t="s">
        <v>77</v>
      </c>
      <c r="N5" s="42" t="s">
        <v>87</v>
      </c>
      <c r="O5" s="24" t="s">
        <v>6</v>
      </c>
    </row>
    <row r="6" spans="1:15" s="6" customFormat="1" ht="16.5" hidden="1" x14ac:dyDescent="0.3">
      <c r="A6" s="32" t="s">
        <v>8</v>
      </c>
      <c r="B6" s="28"/>
      <c r="C6" s="29"/>
      <c r="D6" s="29"/>
      <c r="E6" s="30"/>
      <c r="F6" s="31"/>
      <c r="G6" s="31"/>
      <c r="H6" s="31"/>
      <c r="I6" s="31"/>
      <c r="J6" s="31"/>
      <c r="K6" s="31"/>
      <c r="L6" s="31"/>
      <c r="M6" s="31"/>
      <c r="N6" s="31"/>
      <c r="O6" s="33"/>
    </row>
    <row r="7" spans="1:15" s="7" customFormat="1" ht="16.5" hidden="1" x14ac:dyDescent="0.3">
      <c r="A7" s="15" t="s">
        <v>66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94"/>
      <c r="M7" s="94"/>
      <c r="N7" s="94"/>
      <c r="O7" s="95"/>
    </row>
    <row r="8" spans="1:15" s="7" customFormat="1" ht="16.5" hidden="1" x14ac:dyDescent="0.3">
      <c r="A8" s="35" t="s">
        <v>67</v>
      </c>
      <c r="B8" s="40" t="s">
        <v>45</v>
      </c>
      <c r="C8" s="15" t="s">
        <v>68</v>
      </c>
      <c r="D8" s="89" t="s">
        <v>69</v>
      </c>
      <c r="E8" s="38" t="s">
        <v>25</v>
      </c>
      <c r="F8" s="16" t="s">
        <v>13</v>
      </c>
      <c r="G8" s="15"/>
      <c r="H8" s="18"/>
      <c r="I8" s="18"/>
      <c r="J8" s="18"/>
      <c r="K8" s="88">
        <v>511986.17</v>
      </c>
      <c r="L8" s="88"/>
      <c r="M8" s="88"/>
      <c r="N8" s="88"/>
      <c r="O8" s="37">
        <f>K8</f>
        <v>511986.17</v>
      </c>
    </row>
    <row r="9" spans="1:15" s="7" customFormat="1" ht="16.5" hidden="1" x14ac:dyDescent="0.3">
      <c r="A9" s="91" t="s">
        <v>71</v>
      </c>
      <c r="B9" s="40" t="s">
        <v>45</v>
      </c>
      <c r="C9" s="92" t="s">
        <v>72</v>
      </c>
      <c r="D9" s="38" t="s">
        <v>73</v>
      </c>
      <c r="E9" s="93" t="s">
        <v>74</v>
      </c>
      <c r="F9" s="15" t="s">
        <v>13</v>
      </c>
      <c r="G9" s="16"/>
      <c r="H9" s="17"/>
      <c r="I9" s="17"/>
      <c r="J9" s="17"/>
      <c r="K9" s="17"/>
      <c r="L9" s="94">
        <v>95000</v>
      </c>
      <c r="M9" s="94"/>
      <c r="N9" s="94"/>
      <c r="O9" s="37">
        <f>SUM(L9)</f>
        <v>95000</v>
      </c>
    </row>
    <row r="10" spans="1:15" s="7" customFormat="1" ht="16.5" hidden="1" x14ac:dyDescent="0.3">
      <c r="A10" s="35"/>
      <c r="B10" s="16"/>
      <c r="C10" s="15"/>
      <c r="D10" s="90"/>
      <c r="E10" s="15"/>
      <c r="F10" s="16"/>
      <c r="G10" s="16"/>
      <c r="H10" s="17"/>
      <c r="I10" s="17"/>
      <c r="J10" s="17"/>
      <c r="K10" s="17"/>
      <c r="L10" s="94"/>
      <c r="M10" s="94"/>
      <c r="N10" s="94"/>
      <c r="O10" s="37"/>
    </row>
    <row r="11" spans="1:15" s="7" customFormat="1" ht="16.5" hidden="1" x14ac:dyDescent="0.3">
      <c r="A11" s="36"/>
      <c r="B11" s="16"/>
      <c r="C11" s="26"/>
      <c r="D11" s="26"/>
      <c r="E11" s="26"/>
      <c r="F11" s="16"/>
      <c r="G11" s="16"/>
      <c r="H11" s="17"/>
      <c r="I11" s="17"/>
      <c r="J11" s="17"/>
      <c r="K11" s="17"/>
      <c r="L11" s="94"/>
      <c r="M11" s="94"/>
      <c r="N11" s="94"/>
      <c r="O11" s="37"/>
    </row>
    <row r="12" spans="1:15" s="50" customFormat="1" ht="16.5" hidden="1" x14ac:dyDescent="0.3">
      <c r="A12" s="45" t="s">
        <v>8</v>
      </c>
      <c r="B12" s="46"/>
      <c r="C12" s="47"/>
      <c r="D12" s="47"/>
      <c r="E12" s="47"/>
      <c r="F12" s="46"/>
      <c r="G12" s="46"/>
      <c r="H12" s="48"/>
      <c r="I12" s="48"/>
      <c r="J12" s="48"/>
      <c r="K12" s="48"/>
      <c r="L12" s="83"/>
      <c r="M12" s="83"/>
      <c r="N12" s="83"/>
      <c r="O12" s="49"/>
    </row>
    <row r="13" spans="1:15" s="50" customFormat="1" ht="16.5" hidden="1" x14ac:dyDescent="0.3">
      <c r="A13" s="44" t="s">
        <v>37</v>
      </c>
      <c r="B13" s="46"/>
      <c r="C13" s="47"/>
      <c r="D13" s="47"/>
      <c r="E13" s="47"/>
      <c r="F13" s="46"/>
      <c r="G13" s="46"/>
      <c r="H13" s="48"/>
      <c r="I13" s="48"/>
      <c r="J13" s="48"/>
      <c r="K13" s="48"/>
      <c r="L13" s="83"/>
      <c r="M13" s="83"/>
      <c r="N13" s="83"/>
      <c r="O13" s="49"/>
    </row>
    <row r="14" spans="1:15" s="50" customFormat="1" ht="16.5" hidden="1" x14ac:dyDescent="0.3">
      <c r="A14" s="51"/>
      <c r="B14" s="46"/>
      <c r="C14" s="44"/>
      <c r="D14" s="44" t="s">
        <v>21</v>
      </c>
      <c r="E14" s="44" t="s">
        <v>22</v>
      </c>
      <c r="F14" s="46">
        <v>17.207000000000001</v>
      </c>
      <c r="G14" s="52" t="s">
        <v>27</v>
      </c>
      <c r="H14" s="48"/>
      <c r="I14" s="48"/>
      <c r="J14" s="48"/>
      <c r="K14" s="48"/>
      <c r="L14" s="83"/>
      <c r="M14" s="83"/>
      <c r="N14" s="83"/>
      <c r="O14" s="49"/>
    </row>
    <row r="15" spans="1:15" s="50" customFormat="1" ht="16.5" hidden="1" x14ac:dyDescent="0.3">
      <c r="A15" s="51"/>
      <c r="B15" s="46"/>
      <c r="C15" s="44"/>
      <c r="D15" s="44" t="s">
        <v>21</v>
      </c>
      <c r="E15" s="44" t="s">
        <v>22</v>
      </c>
      <c r="F15" s="46">
        <v>17.207000000000001</v>
      </c>
      <c r="G15" s="52" t="s">
        <v>27</v>
      </c>
      <c r="H15" s="48"/>
      <c r="I15" s="48"/>
      <c r="J15" s="48"/>
      <c r="K15" s="48"/>
      <c r="L15" s="83"/>
      <c r="M15" s="83"/>
      <c r="N15" s="83"/>
      <c r="O15" s="49"/>
    </row>
    <row r="16" spans="1:15" s="50" customFormat="1" ht="16.5" hidden="1" x14ac:dyDescent="0.3">
      <c r="A16" s="51"/>
      <c r="B16" s="46"/>
      <c r="C16" s="44"/>
      <c r="D16" s="44" t="s">
        <v>21</v>
      </c>
      <c r="E16" s="44" t="s">
        <v>23</v>
      </c>
      <c r="F16" s="46" t="s">
        <v>14</v>
      </c>
      <c r="G16" s="52" t="s">
        <v>27</v>
      </c>
      <c r="H16" s="48"/>
      <c r="I16" s="48"/>
      <c r="J16" s="48"/>
      <c r="K16" s="48"/>
      <c r="L16" s="83"/>
      <c r="M16" s="83"/>
      <c r="N16" s="83"/>
      <c r="O16" s="49"/>
    </row>
    <row r="17" spans="1:16" s="53" customFormat="1" ht="16.5" hidden="1" x14ac:dyDescent="0.3">
      <c r="A17" s="51"/>
      <c r="B17" s="46"/>
      <c r="C17" s="44"/>
      <c r="D17" s="44" t="s">
        <v>21</v>
      </c>
      <c r="E17" s="44" t="s">
        <v>23</v>
      </c>
      <c r="F17" s="46" t="s">
        <v>14</v>
      </c>
      <c r="G17" s="52" t="s">
        <v>27</v>
      </c>
      <c r="H17" s="48"/>
      <c r="I17" s="48"/>
      <c r="J17" s="48"/>
      <c r="K17" s="48"/>
      <c r="L17" s="83"/>
      <c r="M17" s="83"/>
      <c r="N17" s="83"/>
      <c r="O17" s="49"/>
    </row>
    <row r="18" spans="1:16" s="53" customFormat="1" ht="16.5" hidden="1" x14ac:dyDescent="0.3">
      <c r="A18" s="54" t="s">
        <v>34</v>
      </c>
      <c r="B18" s="46" t="s">
        <v>38</v>
      </c>
      <c r="C18" s="55" t="s">
        <v>39</v>
      </c>
      <c r="D18" s="44" t="s">
        <v>16</v>
      </c>
      <c r="E18" s="44" t="s">
        <v>17</v>
      </c>
      <c r="F18" s="44">
        <v>10.561</v>
      </c>
      <c r="G18" s="56" t="s">
        <v>41</v>
      </c>
      <c r="H18" s="57">
        <v>4866.2550000000001</v>
      </c>
      <c r="I18" s="58"/>
      <c r="J18" s="58"/>
      <c r="K18" s="58"/>
      <c r="L18" s="57"/>
      <c r="M18" s="57"/>
      <c r="N18" s="57"/>
      <c r="O18" s="49">
        <f>SUM(H18:I18)</f>
        <v>4866.2550000000001</v>
      </c>
    </row>
    <row r="19" spans="1:16" s="53" customFormat="1" ht="16.5" hidden="1" x14ac:dyDescent="0.3">
      <c r="A19" s="97" t="s">
        <v>78</v>
      </c>
      <c r="B19" s="16" t="s">
        <v>79</v>
      </c>
      <c r="C19" s="15" t="s">
        <v>80</v>
      </c>
      <c r="D19" s="15" t="s">
        <v>81</v>
      </c>
      <c r="E19" s="15" t="s">
        <v>82</v>
      </c>
      <c r="F19" s="44"/>
      <c r="G19" s="56"/>
      <c r="H19" s="57"/>
      <c r="I19" s="58"/>
      <c r="J19" s="58"/>
      <c r="K19" s="58"/>
      <c r="L19" s="57"/>
      <c r="M19" s="57">
        <f>31575.190229807-1</f>
        <v>31574.190229807002</v>
      </c>
      <c r="N19" s="57"/>
      <c r="O19" s="49">
        <f>M19</f>
        <v>31574.190229807002</v>
      </c>
    </row>
    <row r="20" spans="1:16" s="53" customFormat="1" ht="16.5" hidden="1" x14ac:dyDescent="0.3">
      <c r="A20" s="97" t="s">
        <v>78</v>
      </c>
      <c r="B20" s="16" t="s">
        <v>83</v>
      </c>
      <c r="C20" s="15" t="s">
        <v>80</v>
      </c>
      <c r="D20" s="15" t="s">
        <v>81</v>
      </c>
      <c r="E20" s="15" t="s">
        <v>82</v>
      </c>
      <c r="F20" s="44"/>
      <c r="G20" s="56"/>
      <c r="H20" s="57"/>
      <c r="I20" s="58"/>
      <c r="J20" s="58"/>
      <c r="K20" s="58"/>
      <c r="L20" s="57"/>
      <c r="M20" s="57">
        <v>1</v>
      </c>
      <c r="N20" s="57"/>
      <c r="O20" s="49">
        <f>M20</f>
        <v>1</v>
      </c>
    </row>
    <row r="21" spans="1:16" s="53" customFormat="1" ht="16.5" hidden="1" x14ac:dyDescent="0.3">
      <c r="A21" s="51"/>
      <c r="B21" s="59"/>
      <c r="C21" s="43"/>
      <c r="D21" s="43"/>
      <c r="E21" s="43"/>
      <c r="F21" s="43"/>
      <c r="G21" s="56"/>
      <c r="H21" s="58"/>
      <c r="I21" s="58"/>
      <c r="J21" s="58"/>
      <c r="K21" s="58"/>
      <c r="L21" s="57"/>
      <c r="M21" s="57"/>
      <c r="N21" s="57"/>
      <c r="O21" s="49"/>
    </row>
    <row r="22" spans="1:16" s="53" customFormat="1" ht="16.5" hidden="1" x14ac:dyDescent="0.3">
      <c r="A22" s="51"/>
      <c r="B22" s="59"/>
      <c r="C22" s="43"/>
      <c r="D22" s="43"/>
      <c r="E22" s="43"/>
      <c r="F22" s="43"/>
      <c r="G22" s="56"/>
      <c r="H22" s="58"/>
      <c r="I22" s="58"/>
      <c r="J22" s="58"/>
      <c r="K22" s="58"/>
      <c r="L22" s="57"/>
      <c r="M22" s="57"/>
      <c r="N22" s="57"/>
      <c r="O22" s="49"/>
    </row>
    <row r="23" spans="1:16" s="53" customFormat="1" ht="16.5" hidden="1" x14ac:dyDescent="0.3">
      <c r="A23" s="60" t="s">
        <v>8</v>
      </c>
      <c r="B23" s="46"/>
      <c r="C23" s="47"/>
      <c r="D23" s="47"/>
      <c r="E23" s="61"/>
      <c r="F23" s="46"/>
      <c r="G23" s="56"/>
      <c r="H23" s="58"/>
      <c r="I23" s="58"/>
      <c r="J23" s="58"/>
      <c r="K23" s="58"/>
      <c r="L23" s="57"/>
      <c r="M23" s="57"/>
      <c r="N23" s="57"/>
      <c r="O23" s="49"/>
    </row>
    <row r="24" spans="1:16" s="53" customFormat="1" ht="16.5" hidden="1" x14ac:dyDescent="0.3">
      <c r="A24" s="44" t="s">
        <v>19</v>
      </c>
      <c r="B24" s="46"/>
      <c r="C24" s="47"/>
      <c r="D24" s="47"/>
      <c r="E24" s="61"/>
      <c r="F24" s="46"/>
      <c r="G24" s="56"/>
      <c r="H24" s="58"/>
      <c r="I24" s="58"/>
      <c r="J24" s="58"/>
      <c r="K24" s="58"/>
      <c r="L24" s="57"/>
      <c r="M24" s="57"/>
      <c r="N24" s="57"/>
      <c r="O24" s="49"/>
    </row>
    <row r="25" spans="1:16" s="53" customFormat="1" ht="16.5" hidden="1" x14ac:dyDescent="0.3">
      <c r="A25" s="62" t="s">
        <v>15</v>
      </c>
      <c r="B25" s="46"/>
      <c r="C25" s="47"/>
      <c r="D25" s="47"/>
      <c r="E25" s="61"/>
      <c r="F25" s="63">
        <v>17.800999999999998</v>
      </c>
      <c r="G25" s="52" t="s">
        <v>28</v>
      </c>
      <c r="H25" s="58"/>
      <c r="I25" s="58"/>
      <c r="J25" s="58"/>
      <c r="K25" s="58"/>
      <c r="L25" s="57"/>
      <c r="M25" s="57"/>
      <c r="N25" s="57"/>
      <c r="O25" s="49"/>
    </row>
    <row r="26" spans="1:16" s="53" customFormat="1" ht="16.5" hidden="1" x14ac:dyDescent="0.3">
      <c r="A26" s="62"/>
      <c r="B26" s="46"/>
      <c r="C26" s="47"/>
      <c r="D26" s="47"/>
      <c r="E26" s="61"/>
      <c r="F26" s="63"/>
      <c r="G26" s="64"/>
      <c r="H26" s="58"/>
      <c r="I26" s="58"/>
      <c r="J26" s="58"/>
      <c r="K26" s="58"/>
      <c r="L26" s="57"/>
      <c r="M26" s="57"/>
      <c r="N26" s="57"/>
      <c r="O26" s="49"/>
      <c r="P26" s="65"/>
    </row>
    <row r="27" spans="1:16" s="53" customFormat="1" ht="16.5" hidden="1" x14ac:dyDescent="0.3">
      <c r="A27" s="66"/>
      <c r="B27" s="46"/>
      <c r="C27" s="47"/>
      <c r="D27" s="47"/>
      <c r="E27" s="61"/>
      <c r="F27" s="46"/>
      <c r="G27" s="56"/>
      <c r="H27" s="58"/>
      <c r="I27" s="58"/>
      <c r="J27" s="58"/>
      <c r="K27" s="58"/>
      <c r="L27" s="57"/>
      <c r="M27" s="57"/>
      <c r="N27" s="57"/>
      <c r="O27" s="49"/>
    </row>
    <row r="28" spans="1:16" s="53" customFormat="1" ht="16.5" hidden="1" x14ac:dyDescent="0.3">
      <c r="A28" s="51"/>
      <c r="B28" s="46"/>
      <c r="C28" s="47"/>
      <c r="D28" s="47"/>
      <c r="E28" s="61"/>
      <c r="F28" s="46"/>
      <c r="G28" s="56"/>
      <c r="H28" s="58"/>
      <c r="I28" s="58"/>
      <c r="J28" s="58"/>
      <c r="K28" s="58"/>
      <c r="L28" s="57"/>
      <c r="M28" s="57"/>
      <c r="N28" s="57"/>
      <c r="O28" s="49"/>
    </row>
    <row r="29" spans="1:16" s="53" customFormat="1" ht="16.5" hidden="1" x14ac:dyDescent="0.3">
      <c r="A29" s="60" t="s">
        <v>8</v>
      </c>
      <c r="B29" s="67"/>
      <c r="C29" s="68"/>
      <c r="D29" s="68"/>
      <c r="E29" s="69"/>
      <c r="F29" s="43"/>
      <c r="G29" s="70"/>
      <c r="H29" s="43"/>
      <c r="I29" s="43"/>
      <c r="J29" s="43"/>
      <c r="K29" s="43"/>
      <c r="L29" s="96"/>
      <c r="M29" s="96"/>
      <c r="N29" s="96"/>
      <c r="O29" s="49"/>
    </row>
    <row r="30" spans="1:16" s="50" customFormat="1" ht="16.5" hidden="1" x14ac:dyDescent="0.3">
      <c r="A30" s="44" t="s">
        <v>43</v>
      </c>
      <c r="B30" s="67"/>
      <c r="C30" s="68"/>
      <c r="D30" s="68"/>
      <c r="E30" s="69"/>
      <c r="F30" s="43"/>
      <c r="G30" s="43"/>
      <c r="H30" s="44"/>
      <c r="I30" s="83"/>
      <c r="J30" s="83"/>
      <c r="K30" s="83"/>
      <c r="L30" s="83"/>
      <c r="M30" s="83"/>
      <c r="N30" s="83"/>
      <c r="O30" s="49"/>
    </row>
    <row r="31" spans="1:16" s="50" customFormat="1" ht="16.5" hidden="1" x14ac:dyDescent="0.3">
      <c r="A31" s="80" t="s">
        <v>44</v>
      </c>
      <c r="B31" s="40" t="s">
        <v>45</v>
      </c>
      <c r="C31" s="15" t="s">
        <v>46</v>
      </c>
      <c r="D31" s="15" t="s">
        <v>47</v>
      </c>
      <c r="E31" s="15" t="s">
        <v>48</v>
      </c>
      <c r="F31" s="15">
        <v>17.225000000000001</v>
      </c>
      <c r="G31" s="81" t="s">
        <v>49</v>
      </c>
      <c r="H31" s="78"/>
      <c r="I31" s="84">
        <f>72650-1</f>
        <v>72649</v>
      </c>
      <c r="J31" s="84"/>
      <c r="K31" s="84"/>
      <c r="L31" s="84"/>
      <c r="M31" s="84"/>
      <c r="N31" s="84"/>
      <c r="O31" s="49">
        <f>I31</f>
        <v>72649</v>
      </c>
    </row>
    <row r="32" spans="1:16" s="50" customFormat="1" ht="16.5" hidden="1" x14ac:dyDescent="0.3">
      <c r="A32" s="80" t="s">
        <v>44</v>
      </c>
      <c r="B32" s="82" t="s">
        <v>50</v>
      </c>
      <c r="C32" s="15" t="s">
        <v>46</v>
      </c>
      <c r="D32" s="15" t="s">
        <v>47</v>
      </c>
      <c r="E32" s="15" t="s">
        <v>48</v>
      </c>
      <c r="F32" s="15">
        <v>17.225000000000001</v>
      </c>
      <c r="G32" s="81" t="s">
        <v>49</v>
      </c>
      <c r="H32" s="48"/>
      <c r="I32" s="83">
        <v>1</v>
      </c>
      <c r="J32" s="83"/>
      <c r="K32" s="83"/>
      <c r="L32" s="83"/>
      <c r="M32" s="83"/>
      <c r="N32" s="83"/>
      <c r="O32" s="49">
        <f>I32</f>
        <v>1</v>
      </c>
    </row>
    <row r="33" spans="1:16" s="50" customFormat="1" ht="16.5" hidden="1" x14ac:dyDescent="0.3">
      <c r="A33" s="71"/>
      <c r="B33" s="46"/>
      <c r="C33" s="44"/>
      <c r="D33" s="44"/>
      <c r="E33" s="44"/>
      <c r="F33" s="44"/>
      <c r="G33" s="44"/>
      <c r="H33" s="48"/>
      <c r="I33" s="83"/>
      <c r="J33" s="83"/>
      <c r="K33" s="83"/>
      <c r="L33" s="83"/>
      <c r="M33" s="83"/>
      <c r="N33" s="83"/>
      <c r="O33" s="49"/>
      <c r="P33" s="72"/>
    </row>
    <row r="34" spans="1:16" s="50" customFormat="1" ht="16.5" x14ac:dyDescent="0.3">
      <c r="A34" s="51"/>
      <c r="B34" s="46"/>
      <c r="C34" s="44"/>
      <c r="D34" s="44"/>
      <c r="E34" s="44"/>
      <c r="F34" s="44"/>
      <c r="G34" s="44"/>
      <c r="H34" s="48"/>
      <c r="I34" s="83"/>
      <c r="J34" s="83"/>
      <c r="K34" s="83"/>
      <c r="L34" s="83"/>
      <c r="M34" s="83"/>
      <c r="N34" s="83"/>
      <c r="O34" s="49"/>
    </row>
    <row r="35" spans="1:16" s="50" customFormat="1" ht="16.5" x14ac:dyDescent="0.3">
      <c r="A35" s="73"/>
      <c r="B35" s="46"/>
      <c r="C35" s="47"/>
      <c r="D35" s="47"/>
      <c r="E35" s="61"/>
      <c r="F35" s="44"/>
      <c r="G35" s="44"/>
      <c r="H35" s="48"/>
      <c r="I35" s="48"/>
      <c r="J35" s="48"/>
      <c r="K35" s="48"/>
      <c r="L35" s="83"/>
      <c r="M35" s="83"/>
      <c r="N35" s="83"/>
      <c r="O35" s="49"/>
    </row>
    <row r="36" spans="1:16" s="50" customFormat="1" ht="16.5" x14ac:dyDescent="0.3">
      <c r="A36" s="60" t="s">
        <v>8</v>
      </c>
      <c r="B36" s="67"/>
      <c r="C36" s="68"/>
      <c r="D36" s="68"/>
      <c r="E36" s="69"/>
      <c r="F36" s="43"/>
      <c r="G36" s="43"/>
      <c r="H36" s="48"/>
      <c r="I36" s="48"/>
      <c r="J36" s="48"/>
      <c r="K36" s="48"/>
      <c r="L36" s="83"/>
      <c r="M36" s="83"/>
      <c r="N36" s="83"/>
      <c r="O36" s="49"/>
    </row>
    <row r="37" spans="1:16" s="53" customFormat="1" ht="16.5" x14ac:dyDescent="0.3">
      <c r="A37" s="44" t="s">
        <v>54</v>
      </c>
      <c r="B37" s="67"/>
      <c r="C37" s="68"/>
      <c r="D37" s="68"/>
      <c r="E37" s="68"/>
      <c r="F37" s="67"/>
      <c r="G37" s="67"/>
      <c r="H37" s="74"/>
      <c r="I37" s="74"/>
      <c r="J37" s="74"/>
      <c r="K37" s="74"/>
      <c r="L37" s="74"/>
      <c r="M37" s="74"/>
      <c r="N37" s="74"/>
      <c r="O37" s="49"/>
    </row>
    <row r="38" spans="1:16" s="53" customFormat="1" ht="16.5" hidden="1" x14ac:dyDescent="0.3">
      <c r="A38" s="85" t="s">
        <v>55</v>
      </c>
      <c r="B38" s="16" t="s">
        <v>56</v>
      </c>
      <c r="C38" s="86" t="s">
        <v>57</v>
      </c>
      <c r="D38" s="15" t="s">
        <v>18</v>
      </c>
      <c r="E38" s="15">
        <v>6501</v>
      </c>
      <c r="F38" s="16">
        <v>17.259</v>
      </c>
      <c r="G38" s="75" t="s">
        <v>29</v>
      </c>
      <c r="H38" s="74"/>
      <c r="I38" s="74"/>
      <c r="J38" s="74">
        <f>830112-1</f>
        <v>830111</v>
      </c>
      <c r="K38" s="74"/>
      <c r="L38" s="74"/>
      <c r="M38" s="74"/>
      <c r="N38" s="74"/>
      <c r="O38" s="49">
        <f>SUM(J38)</f>
        <v>830111</v>
      </c>
    </row>
    <row r="39" spans="1:16" s="53" customFormat="1" ht="16.5" hidden="1" x14ac:dyDescent="0.3">
      <c r="A39" s="85" t="s">
        <v>55</v>
      </c>
      <c r="B39" s="16" t="s">
        <v>58</v>
      </c>
      <c r="C39" s="86" t="s">
        <v>57</v>
      </c>
      <c r="D39" s="15" t="s">
        <v>18</v>
      </c>
      <c r="E39" s="15">
        <v>6501</v>
      </c>
      <c r="F39" s="16">
        <v>17.259</v>
      </c>
      <c r="G39" s="75" t="s">
        <v>29</v>
      </c>
      <c r="H39" s="74"/>
      <c r="I39" s="74"/>
      <c r="J39" s="74">
        <v>1</v>
      </c>
      <c r="K39" s="74"/>
      <c r="L39" s="74"/>
      <c r="M39" s="74"/>
      <c r="N39" s="74"/>
      <c r="O39" s="49">
        <f t="shared" ref="O39:O41" si="0">SUM(J39)</f>
        <v>1</v>
      </c>
    </row>
    <row r="40" spans="1:16" s="50" customFormat="1" ht="16.5" hidden="1" x14ac:dyDescent="0.3">
      <c r="A40" s="87" t="s">
        <v>59</v>
      </c>
      <c r="B40" s="16" t="s">
        <v>56</v>
      </c>
      <c r="C40" s="86" t="s">
        <v>60</v>
      </c>
      <c r="D40" s="15" t="s">
        <v>20</v>
      </c>
      <c r="E40" s="15">
        <v>6502</v>
      </c>
      <c r="F40" s="15">
        <v>17.257999999999999</v>
      </c>
      <c r="G40" s="75" t="s">
        <v>29</v>
      </c>
      <c r="H40" s="76"/>
      <c r="I40" s="76"/>
      <c r="J40" s="76">
        <f>159600-1</f>
        <v>159599</v>
      </c>
      <c r="K40" s="76"/>
      <c r="L40" s="76"/>
      <c r="M40" s="76"/>
      <c r="N40" s="76"/>
      <c r="O40" s="49">
        <f t="shared" si="0"/>
        <v>159599</v>
      </c>
    </row>
    <row r="41" spans="1:16" s="50" customFormat="1" ht="16.5" hidden="1" x14ac:dyDescent="0.3">
      <c r="A41" s="87" t="s">
        <v>59</v>
      </c>
      <c r="B41" s="16" t="s">
        <v>58</v>
      </c>
      <c r="C41" s="86" t="s">
        <v>60</v>
      </c>
      <c r="D41" s="15" t="s">
        <v>20</v>
      </c>
      <c r="E41" s="15">
        <v>6502</v>
      </c>
      <c r="F41" s="15">
        <v>17.257999999999999</v>
      </c>
      <c r="G41" s="75" t="s">
        <v>29</v>
      </c>
      <c r="H41" s="76"/>
      <c r="I41" s="76"/>
      <c r="J41" s="76">
        <v>1</v>
      </c>
      <c r="K41" s="76"/>
      <c r="L41" s="76"/>
      <c r="M41" s="76"/>
      <c r="N41" s="76"/>
      <c r="O41" s="49">
        <f t="shared" si="0"/>
        <v>1</v>
      </c>
    </row>
    <row r="42" spans="1:16" s="50" customFormat="1" ht="16.5" x14ac:dyDescent="0.3">
      <c r="A42" s="87" t="s">
        <v>59</v>
      </c>
      <c r="B42" s="16" t="s">
        <v>56</v>
      </c>
      <c r="C42" s="86" t="s">
        <v>90</v>
      </c>
      <c r="D42" s="15" t="s">
        <v>20</v>
      </c>
      <c r="E42" s="15">
        <v>6502</v>
      </c>
      <c r="F42" s="15">
        <v>17.257999999999999</v>
      </c>
      <c r="G42" s="107" t="s">
        <v>29</v>
      </c>
      <c r="H42" s="74"/>
      <c r="I42" s="74"/>
      <c r="J42" s="74"/>
      <c r="K42" s="74"/>
      <c r="L42" s="74"/>
      <c r="M42" s="74"/>
      <c r="N42" s="74">
        <f>652235-1</f>
        <v>652234</v>
      </c>
      <c r="O42" s="49">
        <f>N42</f>
        <v>652234</v>
      </c>
    </row>
    <row r="43" spans="1:16" s="50" customFormat="1" ht="16.5" x14ac:dyDescent="0.3">
      <c r="A43" s="87" t="s">
        <v>59</v>
      </c>
      <c r="B43" s="16" t="s">
        <v>58</v>
      </c>
      <c r="C43" s="86" t="s">
        <v>90</v>
      </c>
      <c r="D43" s="15" t="s">
        <v>20</v>
      </c>
      <c r="E43" s="15">
        <v>6502</v>
      </c>
      <c r="F43" s="15">
        <v>17.257999999999999</v>
      </c>
      <c r="G43" s="107" t="s">
        <v>29</v>
      </c>
      <c r="H43" s="74"/>
      <c r="I43" s="74"/>
      <c r="J43" s="74"/>
      <c r="K43" s="74"/>
      <c r="L43" s="74"/>
      <c r="M43" s="74"/>
      <c r="N43" s="74">
        <v>1</v>
      </c>
      <c r="O43" s="49">
        <f>N43</f>
        <v>1</v>
      </c>
    </row>
    <row r="44" spans="1:16" s="50" customFormat="1" ht="16.5" x14ac:dyDescent="0.3">
      <c r="A44" s="108" t="s">
        <v>91</v>
      </c>
      <c r="B44" s="16" t="s">
        <v>56</v>
      </c>
      <c r="C44" s="15" t="s">
        <v>92</v>
      </c>
      <c r="D44" s="15" t="s">
        <v>24</v>
      </c>
      <c r="E44" s="15">
        <v>6503</v>
      </c>
      <c r="F44" s="15">
        <v>17.277999999999999</v>
      </c>
      <c r="G44" s="107" t="s">
        <v>29</v>
      </c>
      <c r="H44" s="74"/>
      <c r="I44" s="74"/>
      <c r="J44" s="74"/>
      <c r="K44" s="74"/>
      <c r="L44" s="74"/>
      <c r="M44" s="74"/>
      <c r="N44" s="74">
        <f>181867-1</f>
        <v>181866</v>
      </c>
      <c r="O44" s="49">
        <f t="shared" ref="O44:O47" si="1">N44</f>
        <v>181866</v>
      </c>
    </row>
    <row r="45" spans="1:16" s="50" customFormat="1" ht="16.5" x14ac:dyDescent="0.3">
      <c r="A45" s="108" t="s">
        <v>91</v>
      </c>
      <c r="B45" s="16" t="s">
        <v>58</v>
      </c>
      <c r="C45" s="15" t="s">
        <v>92</v>
      </c>
      <c r="D45" s="15" t="s">
        <v>24</v>
      </c>
      <c r="E45" s="15">
        <v>6503</v>
      </c>
      <c r="F45" s="15">
        <v>17.277999999999999</v>
      </c>
      <c r="G45" s="107" t="s">
        <v>29</v>
      </c>
      <c r="H45" s="74"/>
      <c r="I45" s="74"/>
      <c r="J45" s="74"/>
      <c r="K45" s="74"/>
      <c r="L45" s="74"/>
      <c r="M45" s="74"/>
      <c r="N45" s="74">
        <v>1</v>
      </c>
      <c r="O45" s="49">
        <f t="shared" si="1"/>
        <v>1</v>
      </c>
    </row>
    <row r="46" spans="1:16" s="50" customFormat="1" ht="16.5" x14ac:dyDescent="0.3">
      <c r="A46" s="108" t="s">
        <v>91</v>
      </c>
      <c r="B46" s="16" t="s">
        <v>56</v>
      </c>
      <c r="C46" s="15" t="s">
        <v>93</v>
      </c>
      <c r="D46" s="15" t="s">
        <v>24</v>
      </c>
      <c r="E46" s="15">
        <v>6503</v>
      </c>
      <c r="F46" s="15">
        <v>17.277999999999999</v>
      </c>
      <c r="G46" s="107" t="s">
        <v>29</v>
      </c>
      <c r="H46" s="74"/>
      <c r="I46" s="74"/>
      <c r="J46" s="74"/>
      <c r="K46" s="74"/>
      <c r="L46" s="74"/>
      <c r="M46" s="74"/>
      <c r="N46" s="74">
        <f>661801-1</f>
        <v>661800</v>
      </c>
      <c r="O46" s="49">
        <f t="shared" si="1"/>
        <v>661800</v>
      </c>
    </row>
    <row r="47" spans="1:16" s="50" customFormat="1" ht="16.5" x14ac:dyDescent="0.3">
      <c r="A47" s="108" t="s">
        <v>91</v>
      </c>
      <c r="B47" s="16" t="s">
        <v>58</v>
      </c>
      <c r="C47" s="15" t="s">
        <v>93</v>
      </c>
      <c r="D47" s="15" t="s">
        <v>24</v>
      </c>
      <c r="E47" s="15">
        <v>6503</v>
      </c>
      <c r="F47" s="15">
        <v>17.277999999999999</v>
      </c>
      <c r="G47" s="107" t="s">
        <v>29</v>
      </c>
      <c r="H47" s="74"/>
      <c r="I47" s="74"/>
      <c r="J47" s="74"/>
      <c r="K47" s="74"/>
      <c r="L47" s="74"/>
      <c r="M47" s="74"/>
      <c r="N47" s="74">
        <v>1</v>
      </c>
      <c r="O47" s="49">
        <f t="shared" si="1"/>
        <v>1</v>
      </c>
    </row>
    <row r="48" spans="1:16" s="50" customFormat="1" ht="16.5" x14ac:dyDescent="0.3">
      <c r="A48" s="73"/>
      <c r="B48" s="46"/>
      <c r="C48" s="44"/>
      <c r="D48" s="44"/>
      <c r="E48" s="43"/>
      <c r="F48" s="44"/>
      <c r="G48" s="75"/>
      <c r="H48" s="74"/>
      <c r="I48" s="74"/>
      <c r="J48" s="74"/>
      <c r="K48" s="74"/>
      <c r="L48" s="74"/>
      <c r="M48" s="74"/>
      <c r="N48" s="74"/>
      <c r="O48" s="49"/>
    </row>
    <row r="49" spans="1:16" s="50" customFormat="1" ht="16.5" x14ac:dyDescent="0.3">
      <c r="A49" s="73"/>
      <c r="B49" s="46"/>
      <c r="C49" s="44"/>
      <c r="D49" s="44"/>
      <c r="E49" s="43"/>
      <c r="F49" s="44"/>
      <c r="G49" s="75"/>
      <c r="H49" s="74"/>
      <c r="I49" s="74"/>
      <c r="J49" s="74"/>
      <c r="K49" s="74"/>
      <c r="L49" s="74"/>
      <c r="M49" s="74"/>
      <c r="N49" s="74"/>
      <c r="O49" s="49"/>
      <c r="P49" s="72"/>
    </row>
    <row r="50" spans="1:16" s="53" customFormat="1" ht="16.5" x14ac:dyDescent="0.3">
      <c r="A50" s="73"/>
      <c r="B50" s="46"/>
      <c r="C50" s="77"/>
      <c r="D50" s="44"/>
      <c r="E50" s="46"/>
      <c r="F50" s="44"/>
      <c r="G50" s="44"/>
      <c r="H50" s="76"/>
      <c r="I50" s="76"/>
      <c r="J50" s="76"/>
      <c r="K50" s="76"/>
      <c r="L50" s="76"/>
      <c r="M50" s="76"/>
      <c r="N50" s="76"/>
      <c r="O50" s="49"/>
    </row>
    <row r="51" spans="1:16" s="53" customFormat="1" ht="16.5" x14ac:dyDescent="0.3">
      <c r="A51" s="73"/>
      <c r="B51" s="46"/>
      <c r="C51" s="77"/>
      <c r="D51" s="44"/>
      <c r="E51" s="46"/>
      <c r="F51" s="44"/>
      <c r="G51" s="44"/>
      <c r="H51" s="76"/>
      <c r="I51" s="76"/>
      <c r="J51" s="76"/>
      <c r="K51" s="76"/>
      <c r="L51" s="76"/>
      <c r="M51" s="76"/>
      <c r="N51" s="76"/>
      <c r="O51" s="49"/>
    </row>
    <row r="52" spans="1:16" s="50" customFormat="1" ht="16.5" x14ac:dyDescent="0.3">
      <c r="A52" s="73"/>
      <c r="B52" s="46"/>
      <c r="C52" s="77"/>
      <c r="D52" s="44"/>
      <c r="E52" s="46"/>
      <c r="F52" s="44"/>
      <c r="G52" s="44"/>
      <c r="H52" s="76"/>
      <c r="I52" s="76"/>
      <c r="J52" s="76"/>
      <c r="K52" s="76"/>
      <c r="L52" s="76"/>
      <c r="M52" s="76"/>
      <c r="N52" s="76"/>
      <c r="O52" s="49"/>
    </row>
    <row r="53" spans="1:16" s="50" customFormat="1" ht="16.5" x14ac:dyDescent="0.3">
      <c r="A53" s="78"/>
      <c r="B53" s="78"/>
      <c r="C53" s="78"/>
      <c r="D53" s="43"/>
      <c r="E53" s="43"/>
      <c r="F53" s="43"/>
      <c r="G53" s="43"/>
      <c r="H53" s="74"/>
      <c r="I53" s="74"/>
      <c r="J53" s="74"/>
      <c r="K53" s="74"/>
      <c r="L53" s="74"/>
      <c r="M53" s="74"/>
      <c r="N53" s="74"/>
      <c r="O53" s="49"/>
    </row>
    <row r="54" spans="1:16" s="50" customFormat="1" ht="16.5" x14ac:dyDescent="0.3">
      <c r="A54" s="51" t="s">
        <v>0</v>
      </c>
      <c r="B54" s="51"/>
      <c r="C54" s="79"/>
      <c r="D54" s="79"/>
      <c r="E54" s="79"/>
      <c r="F54" s="79"/>
      <c r="G54" s="79"/>
      <c r="H54" s="74">
        <f>SUM(H13:H53)</f>
        <v>4866.2550000000001</v>
      </c>
      <c r="I54" s="74">
        <f>SUM(I18:I53)</f>
        <v>72650</v>
      </c>
      <c r="J54" s="74">
        <f>SUM(J37:J52)</f>
        <v>989712</v>
      </c>
      <c r="K54" s="74">
        <f>SUM(K7:K11)</f>
        <v>511986.17</v>
      </c>
      <c r="L54" s="74">
        <f>SUM(L9:L11)</f>
        <v>95000</v>
      </c>
      <c r="M54" s="74">
        <f>SUM(M19:M21)</f>
        <v>31575.190229807002</v>
      </c>
      <c r="N54" s="74">
        <f>SUM(N37:N48)</f>
        <v>1495903</v>
      </c>
      <c r="O54" s="49"/>
    </row>
    <row r="55" spans="1:16" s="7" customFormat="1" ht="18.75" x14ac:dyDescent="0.3">
      <c r="A55" s="19"/>
      <c r="B55" s="20"/>
      <c r="C55" s="21"/>
      <c r="D55" s="21"/>
      <c r="E55" s="21"/>
      <c r="F55" s="21"/>
      <c r="G55" s="21"/>
      <c r="H55" s="22"/>
      <c r="I55" s="22"/>
      <c r="J55" s="22"/>
      <c r="K55" s="22"/>
      <c r="L55" s="22"/>
      <c r="M55" s="22"/>
      <c r="N55" s="22"/>
      <c r="O55" s="23"/>
    </row>
    <row r="56" spans="1:16" ht="16.5" hidden="1" x14ac:dyDescent="0.3">
      <c r="A56" s="25" t="s">
        <v>9</v>
      </c>
      <c r="B56" s="7"/>
    </row>
    <row r="57" spans="1:16" ht="15" hidden="1" x14ac:dyDescent="0.25">
      <c r="A57" s="25" t="s">
        <v>40</v>
      </c>
    </row>
    <row r="58" spans="1:16" ht="15" hidden="1" x14ac:dyDescent="0.25">
      <c r="A58" s="41" t="s">
        <v>35</v>
      </c>
    </row>
    <row r="59" spans="1:16" ht="15" hidden="1" x14ac:dyDescent="0.25">
      <c r="A59" s="25" t="s">
        <v>51</v>
      </c>
    </row>
    <row r="60" spans="1:16" ht="15" hidden="1" x14ac:dyDescent="0.25">
      <c r="A60" s="41" t="s">
        <v>52</v>
      </c>
    </row>
    <row r="61" spans="1:16" ht="15" hidden="1" x14ac:dyDescent="0.25">
      <c r="A61" s="25" t="s">
        <v>61</v>
      </c>
    </row>
    <row r="62" spans="1:16" ht="15" hidden="1" x14ac:dyDescent="0.25">
      <c r="A62" s="41" t="s">
        <v>62</v>
      </c>
    </row>
    <row r="63" spans="1:16" ht="15" hidden="1" x14ac:dyDescent="0.25">
      <c r="A63" s="25" t="s">
        <v>64</v>
      </c>
    </row>
    <row r="64" spans="1:16" ht="15" hidden="1" x14ac:dyDescent="0.25">
      <c r="A64" s="41" t="s">
        <v>65</v>
      </c>
    </row>
    <row r="65" spans="1:17" ht="15" hidden="1" x14ac:dyDescent="0.25">
      <c r="A65" s="25" t="s">
        <v>76</v>
      </c>
    </row>
    <row r="66" spans="1:17" ht="15" hidden="1" x14ac:dyDescent="0.25">
      <c r="A66" s="41" t="s">
        <v>75</v>
      </c>
    </row>
    <row r="67" spans="1:17" s="25" customFormat="1" ht="15" hidden="1" x14ac:dyDescent="0.25">
      <c r="A67" s="25" t="s">
        <v>86</v>
      </c>
      <c r="C67" s="98"/>
      <c r="D67" s="98"/>
      <c r="E67" s="98"/>
      <c r="F67" s="98"/>
      <c r="G67" s="98"/>
      <c r="H67" s="98"/>
      <c r="I67" s="99"/>
      <c r="J67" s="99"/>
      <c r="K67" s="99"/>
      <c r="L67" s="99"/>
      <c r="M67" s="99"/>
      <c r="N67" s="99"/>
      <c r="O67" s="99"/>
      <c r="P67" s="99"/>
      <c r="Q67" s="100"/>
    </row>
    <row r="68" spans="1:17" ht="15" hidden="1" x14ac:dyDescent="0.25">
      <c r="A68" s="41" t="s">
        <v>84</v>
      </c>
      <c r="I68" s="101"/>
      <c r="J68" s="101"/>
      <c r="K68" s="101"/>
      <c r="L68" s="101"/>
      <c r="M68" s="101"/>
      <c r="N68" s="101"/>
      <c r="O68" s="101"/>
      <c r="P68" s="101"/>
      <c r="Q68" s="102"/>
    </row>
    <row r="69" spans="1:17" s="104" customFormat="1" hidden="1" x14ac:dyDescent="0.25">
      <c r="A69" s="103" t="s">
        <v>85</v>
      </c>
      <c r="C69" s="105"/>
      <c r="D69" s="105"/>
      <c r="E69" s="105"/>
      <c r="F69" s="105"/>
      <c r="G69" s="105"/>
      <c r="H69" s="106"/>
      <c r="I69" s="106"/>
      <c r="J69" s="106"/>
      <c r="K69" s="106"/>
      <c r="L69" s="106"/>
      <c r="M69" s="106"/>
      <c r="N69" s="106"/>
    </row>
    <row r="72" spans="1:17" ht="15" x14ac:dyDescent="0.25">
      <c r="A72" s="25" t="s">
        <v>89</v>
      </c>
    </row>
    <row r="73" spans="1:17" ht="15" x14ac:dyDescent="0.25">
      <c r="A73" s="41" t="s">
        <v>88</v>
      </c>
    </row>
    <row r="80" spans="1:17" ht="16.5" x14ac:dyDescent="0.3">
      <c r="A80" s="10"/>
    </row>
    <row r="82" spans="1:1" ht="16.5" x14ac:dyDescent="0.3">
      <c r="A82" s="10" t="s">
        <v>30</v>
      </c>
    </row>
    <row r="83" spans="1:1" ht="16.5" x14ac:dyDescent="0.3">
      <c r="A83" s="10" t="s">
        <v>33</v>
      </c>
    </row>
    <row r="84" spans="1:1" ht="16.5" x14ac:dyDescent="0.3">
      <c r="A84" s="10" t="s">
        <v>31</v>
      </c>
    </row>
    <row r="85" spans="1:1" ht="16.5" x14ac:dyDescent="0.3">
      <c r="A85" s="10" t="s">
        <v>32</v>
      </c>
    </row>
  </sheetData>
  <mergeCells count="1">
    <mergeCell ref="B1:H1"/>
  </mergeCells>
  <phoneticPr fontId="0" type="noConversion"/>
  <hyperlinks>
    <hyperlink ref="A69" r:id="rId1" display="mailto:Lisa.J.Caissie@mass.gov" xr:uid="{DB711C29-0DA8-484E-BCB6-F6BF7B7969A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2019-01-09T18:16:07Z</cp:lastPrinted>
  <dcterms:created xsi:type="dcterms:W3CDTF">2000-04-13T13:33:42Z</dcterms:created>
  <dcterms:modified xsi:type="dcterms:W3CDTF">2024-11-21T21:11:01Z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