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69946939-A9C0-4DD2-8761-3CAF7C08B90D}" xr6:coauthVersionLast="47" xr6:coauthVersionMax="47" xr10:uidLastSave="{00000000-0000-0000-0000-000000000000}"/>
  <bookViews>
    <workbookView xWindow="1860" yWindow="1860" windowWidth="21600" windowHeight="11325" xr2:uid="{00000000-000D-0000-FFFF-FFFF00000000}"/>
  </bookViews>
  <sheets>
    <sheet name="FALL RIVER" sheetId="2" r:id="rId1"/>
  </sheets>
  <definedNames>
    <definedName name="_xlnm.Print_Area" localSheetId="0">'FALL RIVER'!$A$1:$F$73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71" i="2" l="1"/>
  <c r="V28" i="2"/>
  <c r="T71" i="2"/>
  <c r="V68" i="2"/>
  <c r="V67" i="2"/>
  <c r="S71" i="2"/>
  <c r="R56" i="2"/>
  <c r="V56" i="2" s="1"/>
  <c r="R58" i="2"/>
  <c r="V58" i="2" s="1"/>
  <c r="V57" i="2"/>
  <c r="V59" i="2"/>
  <c r="V14" i="2"/>
  <c r="Q71" i="2"/>
  <c r="V64" i="2"/>
  <c r="V65" i="2"/>
  <c r="V66" i="2"/>
  <c r="V63" i="2"/>
  <c r="P71" i="2"/>
  <c r="V47" i="2"/>
  <c r="V49" i="2"/>
  <c r="O46" i="2"/>
  <c r="O48" i="2"/>
  <c r="V48" i="2" s="1"/>
  <c r="O71" i="2" l="1"/>
  <c r="R71" i="2"/>
  <c r="V46" i="2"/>
  <c r="V62" i="2"/>
  <c r="N61" i="2"/>
  <c r="N71" i="2" s="1"/>
  <c r="V44" i="2"/>
  <c r="M43" i="2"/>
  <c r="M71" i="2" s="1"/>
  <c r="V8" i="2"/>
  <c r="L71" i="2"/>
  <c r="K71" i="2"/>
  <c r="V9" i="2"/>
  <c r="V38" i="2"/>
  <c r="V40" i="2"/>
  <c r="V41" i="2"/>
  <c r="V42" i="2"/>
  <c r="J39" i="2"/>
  <c r="V39" i="2" s="1"/>
  <c r="J37" i="2"/>
  <c r="V29" i="2"/>
  <c r="I28" i="2"/>
  <c r="V60" i="2"/>
  <c r="V61" i="2" l="1"/>
  <c r="I71" i="2"/>
  <c r="V43" i="2"/>
  <c r="J71" i="2"/>
  <c r="V37" i="2"/>
  <c r="H71" i="2"/>
</calcChain>
</file>

<file path=xl/sharedStrings.xml><?xml version="1.0" encoding="utf-8"?>
<sst xmlns="http://schemas.openxmlformats.org/spreadsheetml/2006/main" count="227" uniqueCount="147">
  <si>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</si>
  <si>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</si>
  <si>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</si>
  <si>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</si>
  <si>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</si>
  <si>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</si>
  <si>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</si>
  <si>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</si>
  <si>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</si>
  <si>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</si>
  <si>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</si>
  <si>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</si>
  <si>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</si>
  <si>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</si>
  <si>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</si>
  <si>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</si>
  <si>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</si>
  <si>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</si>
  <si>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</si>
  <si>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</si>
  <si>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</si>
  <si>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</si>
  <si>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</si>
  <si>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</si>
  <si>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</si>
  <si>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</si>
  <si>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</si>
  <si>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</si>
  <si>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</si>
  <si>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</si>
  <si>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</si>
  <si>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</si>
  <si>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</si>
  <si>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</si>
  <si>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</si>
  <si>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</si>
  <si>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</si>
  <si>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</si>
  <si>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</si>
  <si>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</si>
  <si>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</si>
  <si>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</si>
  <si>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</si>
  <si>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</si>
  <si>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</si>
  <si>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</si>
  <si>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</si>
  <si>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</si>
  <si>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</si>
  <si>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</si>
  <si>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</si>
  <si>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</si>
  <si>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</si>
  <si>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</si>
  <si>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</si>
  <si>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</si>
  <si>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</si>
  <si>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</si>
  <si>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</si>
  <si>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</si>
  <si>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</si>
  <si>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</si>
  <si>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</si>
  <si>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</si>
  <si>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</si>
  <si>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</si>
  <si>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</si>
  <si>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</si>
  <si>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</si>
  <si>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</si>
  <si>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</si>
  <si>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</si>
  <si>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</si>
  <si>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</si>
  <si>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</si>
  <si>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</si>
  <si>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</si>
  <si>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</si>
  <si>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</si>
  <si>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</si>
  <si>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</si>
  <si>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</si>
  <si>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</si>
  <si>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</si>
  <si>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</si>
  <si>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</si>
  <si>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</si>
  <si>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</si>
  <si>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</si>
  <si>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</si>
  <si>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</si>
  <si>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</si>
  <si>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</si>
  <si>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#7 FY25</t>
  </si>
  <si>
    <t>DISLOCATED WORKER</t>
  </si>
  <si>
    <t>FWIADWK25A</t>
  </si>
  <si>
    <t>7003-1778</t>
  </si>
  <si>
    <t>FWIADWK25B</t>
  </si>
  <si>
    <t>BUDGET #7 FY25 NOVEMBER 21, 2024</t>
  </si>
  <si>
    <t>TO ADD FY25 DISLOCATED WORKER-LESS RETAINED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</si>
  <si>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</si>
  <si>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</si>
  <si>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</si>
  <si>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</si>
  <si>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</si>
  <si>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</si>
  <si>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</si>
  <si>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</si>
  <si>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</si>
  <si>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</si>
  <si>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</si>
  <si>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</si>
  <si>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</si>
  <si>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</si>
  <si>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</si>
  <si>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</si>
  <si>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</si>
  <si>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</si>
  <si>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</si>
  <si>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CT EOL 25CCFRIVETSUI</t>
  </si>
  <si>
    <t>TO ADD JVSG FUNDS</t>
  </si>
  <si>
    <t>BUDGET #9 FY25 DECEMBER 23, 2024</t>
  </si>
  <si>
    <t xml:space="preserve">JVSG FY25 Infrastructure </t>
  </si>
  <si>
    <t>FVETS2024</t>
  </si>
  <si>
    <t>7002-6628</t>
  </si>
  <si>
    <t>K109</t>
  </si>
  <si>
    <t>BUDGET #9 FY25</t>
  </si>
  <si>
    <t>BUDGET #10 FY25</t>
  </si>
  <si>
    <t>TO ADD WP FUNDS</t>
  </si>
  <si>
    <t>BUDGET #10 FY25 JANUARY 14, 2025</t>
  </si>
  <si>
    <t>FES2025</t>
  </si>
  <si>
    <t>JULY 1, 2025-JUNE 30, 2026</t>
  </si>
  <si>
    <t>BUDGET #11 FY25</t>
  </si>
  <si>
    <t>BUDGET #11 FY25 JANUARY 17, 2025</t>
  </si>
  <si>
    <t>TO ADD DTA WPP</t>
  </si>
  <si>
    <t>DTA WPP</t>
  </si>
  <si>
    <t>SPSS2025</t>
  </si>
  <si>
    <t>4400-1979</t>
  </si>
  <si>
    <t>K227</t>
  </si>
  <si>
    <t>BUDGET #12 FY25</t>
  </si>
  <si>
    <t>NATIONAL SCSEP</t>
  </si>
  <si>
    <t>DCSSCSEP25</t>
  </si>
  <si>
    <t>K246</t>
  </si>
  <si>
    <t>7003-0006</t>
  </si>
  <si>
    <t>BUDGET #12 FY25 MAY 1, 2025</t>
  </si>
  <si>
    <t>BUDGET #13 FY25</t>
  </si>
  <si>
    <t>BUDGET #13  FY25 MAY 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</si>
</sst>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4" fontId="24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8" fillId="0" borderId="2" xfId="0" applyFont="1" applyBorder="1"/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2"/>
  <sheetViews>
    <sheetView tabSelected="1" topLeftCell="A3" zoomScale="120" zoomScaleNormal="120" workbookViewId="0">
      <selection activeCell="A105" sqref="A105"/>
    </sheetView>
  </sheetViews>
  <sheetFormatPr defaultColWidth="9.140625" defaultRowHeight="13.5" x14ac:dyDescent="0.25"/>
  <cols>
    <col min="1" max="1" width="54.710937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7" style="2" customWidth="1"/>
    <col min="8" max="8" width="18.5703125" style="2" hidden="1" customWidth="1"/>
    <col min="9" max="18" width="18" style="2" hidden="1" customWidth="1"/>
    <col min="19" max="20" width="17.85546875" style="2" hidden="1" customWidth="1"/>
    <col min="21" max="21" width="17.85546875" style="2" customWidth="1"/>
    <col min="22" max="22" width="12.28515625" style="3" hidden="1" customWidth="1"/>
    <col min="23" max="23" width="13.28515625" style="3" bestFit="1" customWidth="1"/>
    <col min="24" max="16384" width="9.140625" style="3"/>
  </cols>
  <sheetData>
    <row r="1" spans="1:22" ht="20.25" x14ac:dyDescent="0.3">
      <c r="A1" s="3" t="s">
        <v>11</v>
      </c>
      <c r="B1" s="96" t="s">
        <v>10</v>
      </c>
      <c r="C1" s="97"/>
      <c r="D1" s="97"/>
      <c r="E1" s="97"/>
      <c r="F1" s="97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20.25" x14ac:dyDescent="0.3">
      <c r="A2" s="38" t="s">
        <v>7</v>
      </c>
      <c r="B2" s="6"/>
      <c r="C2" s="6"/>
      <c r="D2" s="6"/>
      <c r="E2" s="7"/>
      <c r="F2" s="7"/>
      <c r="G2" s="7"/>
    </row>
    <row r="3" spans="1:22" ht="20.25" x14ac:dyDescent="0.3">
      <c r="A3" s="4" t="s">
        <v>12</v>
      </c>
      <c r="C3" s="1"/>
    </row>
    <row r="4" spans="1:22" ht="21" thickBot="1" x14ac:dyDescent="0.35">
      <c r="A4" s="4"/>
      <c r="B4" s="5"/>
      <c r="C4" s="1"/>
    </row>
    <row r="5" spans="1:22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32</v>
      </c>
      <c r="H5" s="39" t="s">
        <v>46</v>
      </c>
      <c r="I5" s="61" t="s">
        <v>57</v>
      </c>
      <c r="J5" s="61" t="s">
        <v>60</v>
      </c>
      <c r="K5" s="61" t="s">
        <v>70</v>
      </c>
      <c r="L5" s="61" t="s">
        <v>75</v>
      </c>
      <c r="M5" s="61" t="s">
        <v>79</v>
      </c>
      <c r="N5" s="61" t="s">
        <v>83</v>
      </c>
      <c r="O5" s="61" t="s">
        <v>93</v>
      </c>
      <c r="P5" s="61" t="s">
        <v>100</v>
      </c>
      <c r="Q5" s="61" t="s">
        <v>126</v>
      </c>
      <c r="R5" s="61" t="s">
        <v>127</v>
      </c>
      <c r="S5" s="61" t="s">
        <v>132</v>
      </c>
      <c r="T5" s="61" t="s">
        <v>139</v>
      </c>
      <c r="U5" s="61" t="s">
        <v>145</v>
      </c>
      <c r="V5" s="8" t="s">
        <v>6</v>
      </c>
    </row>
    <row r="6" spans="1:22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</row>
    <row r="7" spans="1:22" s="9" customFormat="1" ht="16.5" hidden="1" x14ac:dyDescent="0.3">
      <c r="A7" s="10" t="s">
        <v>71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21"/>
    </row>
    <row r="8" spans="1:22" s="9" customFormat="1" ht="16.5" hidden="1" x14ac:dyDescent="0.3">
      <c r="A8" s="40" t="s">
        <v>13</v>
      </c>
      <c r="B8" s="60" t="s">
        <v>53</v>
      </c>
      <c r="C8" s="48" t="s">
        <v>78</v>
      </c>
      <c r="D8" s="67" t="s">
        <v>24</v>
      </c>
      <c r="E8" s="68" t="s">
        <v>25</v>
      </c>
      <c r="F8" s="10" t="s">
        <v>18</v>
      </c>
      <c r="G8" s="10"/>
      <c r="H8" s="41"/>
      <c r="I8" s="41"/>
      <c r="J8" s="41"/>
      <c r="K8" s="41"/>
      <c r="L8" s="76">
        <v>95000</v>
      </c>
      <c r="M8" s="76"/>
      <c r="N8" s="76"/>
      <c r="O8" s="76"/>
      <c r="P8" s="76"/>
      <c r="Q8" s="76"/>
      <c r="R8" s="76"/>
      <c r="S8" s="76"/>
      <c r="T8" s="76"/>
      <c r="U8" s="76"/>
      <c r="V8" s="52">
        <f>L8</f>
        <v>95000</v>
      </c>
    </row>
    <row r="9" spans="1:22" s="9" customFormat="1" ht="16.5" hidden="1" x14ac:dyDescent="0.3">
      <c r="A9" s="44" t="s">
        <v>15</v>
      </c>
      <c r="B9" s="60" t="s">
        <v>53</v>
      </c>
      <c r="C9" s="10" t="s">
        <v>74</v>
      </c>
      <c r="D9" s="67" t="s">
        <v>30</v>
      </c>
      <c r="E9" s="67" t="s">
        <v>31</v>
      </c>
      <c r="F9" s="11" t="s">
        <v>14</v>
      </c>
      <c r="G9" s="11"/>
      <c r="H9" s="41"/>
      <c r="I9" s="41"/>
      <c r="J9" s="41"/>
      <c r="K9" s="76">
        <v>575549.14</v>
      </c>
      <c r="L9" s="76"/>
      <c r="M9" s="76"/>
      <c r="N9" s="76"/>
      <c r="O9" s="76"/>
      <c r="P9" s="76"/>
      <c r="Q9" s="76"/>
      <c r="R9" s="76"/>
      <c r="S9" s="76"/>
      <c r="T9" s="76"/>
      <c r="U9" s="76"/>
      <c r="V9" s="52">
        <f>K9</f>
        <v>575549.14</v>
      </c>
    </row>
    <row r="10" spans="1:22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52"/>
    </row>
    <row r="11" spans="1:22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52"/>
    </row>
    <row r="12" spans="1:22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52"/>
    </row>
    <row r="13" spans="1:22" s="9" customFormat="1" ht="16.5" hidden="1" x14ac:dyDescent="0.3">
      <c r="A13" s="10" t="s">
        <v>119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52"/>
    </row>
    <row r="14" spans="1:22" s="9" customFormat="1" ht="16.5" hidden="1" x14ac:dyDescent="0.3">
      <c r="A14" s="90" t="s">
        <v>122</v>
      </c>
      <c r="B14" s="11" t="s">
        <v>63</v>
      </c>
      <c r="C14" s="91" t="s">
        <v>123</v>
      </c>
      <c r="D14" s="35" t="s">
        <v>124</v>
      </c>
      <c r="E14" s="36" t="s">
        <v>125</v>
      </c>
      <c r="F14" s="49">
        <v>17.800999999999998</v>
      </c>
      <c r="G14" s="92" t="s">
        <v>33</v>
      </c>
      <c r="H14" s="41"/>
      <c r="I14" s="41"/>
      <c r="J14" s="41"/>
      <c r="K14" s="41"/>
      <c r="L14" s="41"/>
      <c r="M14" s="41"/>
      <c r="N14" s="41"/>
      <c r="O14" s="41"/>
      <c r="P14" s="41"/>
      <c r="Q14" s="76">
        <v>12881</v>
      </c>
      <c r="R14" s="76"/>
      <c r="S14" s="76"/>
      <c r="T14" s="76"/>
      <c r="U14" s="76"/>
      <c r="V14" s="52">
        <f>Q14</f>
        <v>12881</v>
      </c>
    </row>
    <row r="15" spans="1:22" s="9" customFormat="1" ht="16.5" hidden="1" x14ac:dyDescent="0.3">
      <c r="A15" s="53"/>
      <c r="B15" s="11"/>
      <c r="C15" s="35"/>
      <c r="D15" s="35"/>
      <c r="E15" s="36"/>
      <c r="F15" s="49"/>
      <c r="G15" s="59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52"/>
    </row>
    <row r="16" spans="1:22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52"/>
    </row>
    <row r="17" spans="1:22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52"/>
    </row>
    <row r="18" spans="1:22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52"/>
    </row>
    <row r="19" spans="1:22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52"/>
    </row>
    <row r="20" spans="1:22" s="9" customFormat="1" ht="16.5" hidden="1" x14ac:dyDescent="0.3">
      <c r="A20" s="10" t="s">
        <v>34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52"/>
    </row>
    <row r="21" spans="1:22" s="9" customFormat="1" ht="16.5" hidden="1" x14ac:dyDescent="0.3">
      <c r="A21" s="37"/>
      <c r="B21" s="11"/>
      <c r="C21" s="57"/>
      <c r="D21" s="48" t="s">
        <v>38</v>
      </c>
      <c r="E21" s="48" t="s">
        <v>39</v>
      </c>
      <c r="F21" s="10">
        <v>17.245000000000001</v>
      </c>
      <c r="G21" s="59" t="s">
        <v>35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52"/>
    </row>
    <row r="22" spans="1:22" s="9" customFormat="1" ht="16.5" hidden="1" x14ac:dyDescent="0.3">
      <c r="A22" s="37"/>
      <c r="B22" s="11"/>
      <c r="C22" s="57"/>
      <c r="D22" s="48" t="s">
        <v>38</v>
      </c>
      <c r="E22" s="48" t="s">
        <v>39</v>
      </c>
      <c r="F22" s="10">
        <v>17.245000000000001</v>
      </c>
      <c r="G22" s="59" t="s">
        <v>35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52"/>
    </row>
    <row r="23" spans="1:22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52"/>
    </row>
    <row r="24" spans="1:22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52"/>
    </row>
    <row r="25" spans="1:22" s="9" customFormat="1" ht="16.5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52"/>
    </row>
    <row r="26" spans="1:22" s="9" customFormat="1" ht="16.5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52"/>
    </row>
    <row r="27" spans="1:22" s="9" customFormat="1" ht="16.5" x14ac:dyDescent="0.3">
      <c r="A27" s="10" t="s">
        <v>51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52"/>
    </row>
    <row r="28" spans="1:22" s="9" customFormat="1" ht="16.5" x14ac:dyDescent="0.3">
      <c r="A28" s="62" t="s">
        <v>52</v>
      </c>
      <c r="B28" s="60" t="s">
        <v>53</v>
      </c>
      <c r="C28" s="10" t="s">
        <v>54</v>
      </c>
      <c r="D28" s="10" t="s">
        <v>21</v>
      </c>
      <c r="E28" s="10" t="s">
        <v>22</v>
      </c>
      <c r="F28" s="10">
        <v>17.225000000000001</v>
      </c>
      <c r="G28" s="75" t="s">
        <v>55</v>
      </c>
      <c r="H28" s="41"/>
      <c r="I28" s="76">
        <f>300000-1</f>
        <v>299999</v>
      </c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>
        <v>267697.65999999997</v>
      </c>
      <c r="V28" s="52">
        <f>SUM(I28:U28)</f>
        <v>567696.65999999992</v>
      </c>
    </row>
    <row r="29" spans="1:22" s="9" customFormat="1" ht="16.5" hidden="1" x14ac:dyDescent="0.3">
      <c r="A29" s="62" t="s">
        <v>52</v>
      </c>
      <c r="B29" s="63" t="s">
        <v>56</v>
      </c>
      <c r="C29" s="10" t="s">
        <v>54</v>
      </c>
      <c r="D29" s="10" t="s">
        <v>21</v>
      </c>
      <c r="E29" s="10" t="s">
        <v>22</v>
      </c>
      <c r="F29" s="10">
        <v>17.225000000000001</v>
      </c>
      <c r="G29" s="75" t="s">
        <v>55</v>
      </c>
      <c r="H29" s="41"/>
      <c r="I29" s="76">
        <v>1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52">
        <f>SUM(I29)</f>
        <v>1</v>
      </c>
    </row>
    <row r="30" spans="1:22" s="9" customFormat="1" ht="16.5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52"/>
    </row>
    <row r="31" spans="1:22" s="9" customFormat="1" ht="16.5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52"/>
    </row>
    <row r="32" spans="1:22" s="9" customFormat="1" ht="16.5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52"/>
    </row>
    <row r="33" spans="1:23" s="9" customFormat="1" ht="16.5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52"/>
    </row>
    <row r="34" spans="1:23" s="9" customFormat="1" ht="16.5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52"/>
    </row>
    <row r="35" spans="1:23" s="9" customFormat="1" ht="16.5" hidden="1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52"/>
    </row>
    <row r="36" spans="1:23" s="9" customFormat="1" ht="16.5" hidden="1" x14ac:dyDescent="0.3">
      <c r="A36" s="10" t="s">
        <v>61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52"/>
    </row>
    <row r="37" spans="1:23" s="9" customFormat="1" ht="16.5" hidden="1" x14ac:dyDescent="0.3">
      <c r="A37" s="64" t="s">
        <v>62</v>
      </c>
      <c r="B37" s="11" t="s">
        <v>63</v>
      </c>
      <c r="C37" s="48" t="s">
        <v>64</v>
      </c>
      <c r="D37" s="65" t="s">
        <v>23</v>
      </c>
      <c r="E37" s="65">
        <v>6501</v>
      </c>
      <c r="F37" s="11">
        <v>17.259</v>
      </c>
      <c r="G37" s="70" t="s">
        <v>36</v>
      </c>
      <c r="H37" s="41"/>
      <c r="I37" s="41"/>
      <c r="J37" s="76">
        <f>936861-1</f>
        <v>936860</v>
      </c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52">
        <f>SUM(J37)</f>
        <v>936860</v>
      </c>
    </row>
    <row r="38" spans="1:23" s="9" customFormat="1" ht="16.5" hidden="1" x14ac:dyDescent="0.3">
      <c r="A38" s="64" t="s">
        <v>62</v>
      </c>
      <c r="B38" s="11" t="s">
        <v>65</v>
      </c>
      <c r="C38" s="48" t="s">
        <v>64</v>
      </c>
      <c r="D38" s="65" t="s">
        <v>23</v>
      </c>
      <c r="E38" s="65">
        <v>6501</v>
      </c>
      <c r="F38" s="11">
        <v>17.259</v>
      </c>
      <c r="G38" s="70" t="s">
        <v>36</v>
      </c>
      <c r="H38" s="41"/>
      <c r="I38" s="41"/>
      <c r="J38" s="76">
        <v>1</v>
      </c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52">
        <f t="shared" ref="V38:V42" si="0">SUM(J38)</f>
        <v>1</v>
      </c>
    </row>
    <row r="39" spans="1:23" s="9" customFormat="1" ht="16.5" hidden="1" x14ac:dyDescent="0.3">
      <c r="A39" s="42" t="s">
        <v>66</v>
      </c>
      <c r="B39" s="11" t="s">
        <v>63</v>
      </c>
      <c r="C39" s="48" t="s">
        <v>67</v>
      </c>
      <c r="D39" s="66" t="s">
        <v>26</v>
      </c>
      <c r="E39" s="66">
        <v>6502</v>
      </c>
      <c r="F39" s="10">
        <v>17.257999999999999</v>
      </c>
      <c r="G39" s="70" t="s">
        <v>36</v>
      </c>
      <c r="H39" s="41"/>
      <c r="I39" s="41"/>
      <c r="J39" s="76">
        <f>175384-1</f>
        <v>175383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52">
        <f t="shared" si="0"/>
        <v>175383</v>
      </c>
    </row>
    <row r="40" spans="1:23" s="9" customFormat="1" ht="16.5" hidden="1" x14ac:dyDescent="0.3">
      <c r="A40" s="42" t="s">
        <v>66</v>
      </c>
      <c r="B40" s="11" t="s">
        <v>65</v>
      </c>
      <c r="C40" s="48" t="s">
        <v>67</v>
      </c>
      <c r="D40" s="66" t="s">
        <v>26</v>
      </c>
      <c r="E40" s="66">
        <v>6502</v>
      </c>
      <c r="F40" s="10">
        <v>17.257999999999999</v>
      </c>
      <c r="G40" s="70" t="s">
        <v>36</v>
      </c>
      <c r="H40" s="41"/>
      <c r="I40" s="41"/>
      <c r="J40" s="76">
        <v>1</v>
      </c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52">
        <f t="shared" si="0"/>
        <v>1</v>
      </c>
    </row>
    <row r="41" spans="1:23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52">
        <f t="shared" si="0"/>
        <v>0</v>
      </c>
    </row>
    <row r="42" spans="1:23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52">
        <f t="shared" si="0"/>
        <v>0</v>
      </c>
    </row>
    <row r="43" spans="1:23" s="9" customFormat="1" ht="16.5" hidden="1" x14ac:dyDescent="0.3">
      <c r="A43" s="42" t="s">
        <v>66</v>
      </c>
      <c r="B43" s="11" t="s">
        <v>63</v>
      </c>
      <c r="C43" s="48" t="s">
        <v>82</v>
      </c>
      <c r="D43" s="10" t="s">
        <v>26</v>
      </c>
      <c r="E43" s="10">
        <v>6502</v>
      </c>
      <c r="F43" s="10">
        <v>17.257999999999999</v>
      </c>
      <c r="G43" s="77" t="s">
        <v>36</v>
      </c>
      <c r="H43" s="41"/>
      <c r="I43" s="41"/>
      <c r="J43" s="76"/>
      <c r="K43" s="76"/>
      <c r="L43" s="76"/>
      <c r="M43" s="76">
        <f>716738-78663.45-1</f>
        <v>638073.55000000005</v>
      </c>
      <c r="N43" s="76"/>
      <c r="O43" s="76"/>
      <c r="P43" s="76"/>
      <c r="Q43" s="76"/>
      <c r="R43" s="76"/>
      <c r="S43" s="76"/>
      <c r="T43" s="76"/>
      <c r="U43" s="76"/>
      <c r="V43" s="52">
        <f>M43</f>
        <v>638073.55000000005</v>
      </c>
    </row>
    <row r="44" spans="1:23" s="9" customFormat="1" ht="16.5" hidden="1" x14ac:dyDescent="0.3">
      <c r="A44" s="42" t="s">
        <v>66</v>
      </c>
      <c r="B44" s="11" t="s">
        <v>65</v>
      </c>
      <c r="C44" s="48" t="s">
        <v>82</v>
      </c>
      <c r="D44" s="10" t="s">
        <v>26</v>
      </c>
      <c r="E44" s="10">
        <v>6502</v>
      </c>
      <c r="F44" s="10">
        <v>17.257999999999999</v>
      </c>
      <c r="G44" s="77" t="s">
        <v>36</v>
      </c>
      <c r="H44" s="41"/>
      <c r="I44" s="41"/>
      <c r="J44" s="76"/>
      <c r="K44" s="76"/>
      <c r="L44" s="76"/>
      <c r="M44" s="76">
        <v>1</v>
      </c>
      <c r="N44" s="76"/>
      <c r="O44" s="76"/>
      <c r="P44" s="76"/>
      <c r="Q44" s="76"/>
      <c r="R44" s="76"/>
      <c r="S44" s="76"/>
      <c r="T44" s="76"/>
      <c r="U44" s="76"/>
      <c r="V44" s="52">
        <f>M44</f>
        <v>1</v>
      </c>
    </row>
    <row r="45" spans="1:23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52"/>
    </row>
    <row r="46" spans="1:23" s="9" customFormat="1" ht="16.5" hidden="1" x14ac:dyDescent="0.3">
      <c r="A46" s="37" t="s">
        <v>94</v>
      </c>
      <c r="B46" s="11" t="s">
        <v>63</v>
      </c>
      <c r="C46" s="10" t="s">
        <v>95</v>
      </c>
      <c r="D46" s="10" t="s">
        <v>96</v>
      </c>
      <c r="E46" s="10">
        <v>6503</v>
      </c>
      <c r="F46" s="10">
        <v>17.277999999999999</v>
      </c>
      <c r="G46" s="77" t="s">
        <v>36</v>
      </c>
      <c r="H46" s="41"/>
      <c r="I46" s="41"/>
      <c r="J46" s="76"/>
      <c r="K46" s="76"/>
      <c r="L46" s="76"/>
      <c r="M46" s="76"/>
      <c r="N46" s="76"/>
      <c r="O46" s="76">
        <f>177757-1</f>
        <v>177756</v>
      </c>
      <c r="P46" s="76"/>
      <c r="Q46" s="76"/>
      <c r="R46" s="76"/>
      <c r="S46" s="76"/>
      <c r="T46" s="76"/>
      <c r="U46" s="76"/>
      <c r="V46" s="52">
        <f>O46</f>
        <v>177756</v>
      </c>
    </row>
    <row r="47" spans="1:23" s="9" customFormat="1" ht="16.5" hidden="1" x14ac:dyDescent="0.3">
      <c r="A47" s="37" t="s">
        <v>94</v>
      </c>
      <c r="B47" s="11" t="s">
        <v>65</v>
      </c>
      <c r="C47" s="10" t="s">
        <v>95</v>
      </c>
      <c r="D47" s="10" t="s">
        <v>96</v>
      </c>
      <c r="E47" s="10">
        <v>6503</v>
      </c>
      <c r="F47" s="10">
        <v>17.277999999999999</v>
      </c>
      <c r="G47" s="77" t="s">
        <v>36</v>
      </c>
      <c r="H47" s="41"/>
      <c r="I47" s="41"/>
      <c r="J47" s="76"/>
      <c r="K47" s="76"/>
      <c r="L47" s="76"/>
      <c r="M47" s="76"/>
      <c r="N47" s="76"/>
      <c r="O47" s="76">
        <v>1</v>
      </c>
      <c r="P47" s="76"/>
      <c r="Q47" s="76"/>
      <c r="R47" s="76"/>
      <c r="S47" s="76"/>
      <c r="T47" s="76"/>
      <c r="U47" s="76"/>
      <c r="V47" s="52">
        <f t="shared" ref="V47:V49" si="1">O47</f>
        <v>1</v>
      </c>
    </row>
    <row r="48" spans="1:23" s="9" customFormat="1" ht="16.5" hidden="1" x14ac:dyDescent="0.3">
      <c r="A48" s="37" t="s">
        <v>94</v>
      </c>
      <c r="B48" s="11" t="s">
        <v>63</v>
      </c>
      <c r="C48" s="10" t="s">
        <v>97</v>
      </c>
      <c r="D48" s="10" t="s">
        <v>96</v>
      </c>
      <c r="E48" s="10">
        <v>6503</v>
      </c>
      <c r="F48" s="10">
        <v>17.277999999999999</v>
      </c>
      <c r="G48" s="77" t="s">
        <v>36</v>
      </c>
      <c r="H48" s="41"/>
      <c r="I48" s="41"/>
      <c r="J48" s="76"/>
      <c r="K48" s="76"/>
      <c r="L48" s="76"/>
      <c r="M48" s="76"/>
      <c r="N48" s="76"/>
      <c r="O48" s="76">
        <f>646845-63034.95-1</f>
        <v>583809.05000000005</v>
      </c>
      <c r="P48" s="76"/>
      <c r="Q48" s="76"/>
      <c r="R48" s="76"/>
      <c r="S48" s="76"/>
      <c r="T48" s="76"/>
      <c r="U48" s="76"/>
      <c r="V48" s="52">
        <f t="shared" si="1"/>
        <v>583809.05000000005</v>
      </c>
      <c r="W48" s="54"/>
    </row>
    <row r="49" spans="1:22" s="9" customFormat="1" ht="16.5" hidden="1" x14ac:dyDescent="0.3">
      <c r="A49" s="37" t="s">
        <v>94</v>
      </c>
      <c r="B49" s="11" t="s">
        <v>65</v>
      </c>
      <c r="C49" s="10" t="s">
        <v>97</v>
      </c>
      <c r="D49" s="10" t="s">
        <v>96</v>
      </c>
      <c r="E49" s="10">
        <v>6503</v>
      </c>
      <c r="F49" s="10">
        <v>17.277999999999999</v>
      </c>
      <c r="G49" s="77" t="s">
        <v>36</v>
      </c>
      <c r="H49" s="41"/>
      <c r="I49" s="41"/>
      <c r="J49" s="76"/>
      <c r="K49" s="76"/>
      <c r="L49" s="76"/>
      <c r="M49" s="76"/>
      <c r="N49" s="76"/>
      <c r="O49" s="76">
        <v>1</v>
      </c>
      <c r="P49" s="76"/>
      <c r="Q49" s="76"/>
      <c r="R49" s="76"/>
      <c r="S49" s="76"/>
      <c r="T49" s="76"/>
      <c r="U49" s="76"/>
      <c r="V49" s="52">
        <f t="shared" si="1"/>
        <v>1</v>
      </c>
    </row>
    <row r="50" spans="1:22" s="9" customFormat="1" ht="16.5" hidden="1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76"/>
      <c r="P50" s="76"/>
      <c r="Q50" s="76"/>
      <c r="R50" s="76"/>
      <c r="S50" s="76"/>
      <c r="T50" s="76"/>
      <c r="U50" s="76"/>
      <c r="V50" s="52"/>
    </row>
    <row r="51" spans="1:22" s="9" customFormat="1" ht="16.5" hidden="1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76"/>
      <c r="P51" s="76"/>
      <c r="Q51" s="76"/>
      <c r="R51" s="76"/>
      <c r="S51" s="76"/>
      <c r="T51" s="76"/>
      <c r="U51" s="76"/>
      <c r="V51" s="52"/>
    </row>
    <row r="52" spans="1:22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76"/>
      <c r="P52" s="76"/>
      <c r="Q52" s="76"/>
      <c r="R52" s="76"/>
      <c r="S52" s="76"/>
      <c r="T52" s="76"/>
      <c r="U52" s="76"/>
      <c r="V52" s="52"/>
    </row>
    <row r="53" spans="1:22" s="9" customFormat="1" ht="16.5" hidden="1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76"/>
      <c r="P53" s="76"/>
      <c r="Q53" s="76"/>
      <c r="R53" s="76"/>
      <c r="S53" s="76"/>
      <c r="T53" s="76"/>
      <c r="U53" s="76"/>
      <c r="V53" s="52"/>
    </row>
    <row r="54" spans="1:22" s="9" customFormat="1" ht="16.5" hidden="1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6"/>
      <c r="O54" s="76"/>
      <c r="P54" s="76"/>
      <c r="Q54" s="76"/>
      <c r="R54" s="76"/>
      <c r="S54" s="76"/>
      <c r="T54" s="76"/>
      <c r="U54" s="76"/>
      <c r="V54" s="52"/>
    </row>
    <row r="55" spans="1:22" s="9" customFormat="1" ht="16.5" hidden="1" x14ac:dyDescent="0.3">
      <c r="A55" s="10" t="s">
        <v>50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6"/>
      <c r="O55" s="76"/>
      <c r="P55" s="76"/>
      <c r="Q55" s="76"/>
      <c r="R55" s="76"/>
      <c r="S55" s="76"/>
      <c r="T55" s="76"/>
      <c r="U55" s="76"/>
      <c r="V55" s="52"/>
    </row>
    <row r="56" spans="1:22" s="9" customFormat="1" ht="16.5" hidden="1" x14ac:dyDescent="0.3">
      <c r="A56" s="93" t="s">
        <v>16</v>
      </c>
      <c r="B56" s="11" t="s">
        <v>53</v>
      </c>
      <c r="C56" s="10" t="s">
        <v>130</v>
      </c>
      <c r="D56" s="10" t="s">
        <v>27</v>
      </c>
      <c r="E56" s="10" t="s">
        <v>28</v>
      </c>
      <c r="F56" s="11">
        <v>17.207000000000001</v>
      </c>
      <c r="G56" s="59" t="s">
        <v>37</v>
      </c>
      <c r="H56" s="41"/>
      <c r="I56" s="41"/>
      <c r="J56" s="41"/>
      <c r="K56" s="41"/>
      <c r="L56" s="41"/>
      <c r="M56" s="41"/>
      <c r="N56" s="76"/>
      <c r="O56" s="76"/>
      <c r="P56" s="76"/>
      <c r="Q56" s="76"/>
      <c r="R56" s="76">
        <f>19353.59-1</f>
        <v>19352.59</v>
      </c>
      <c r="S56" s="76"/>
      <c r="T56" s="76"/>
      <c r="U56" s="76"/>
      <c r="V56" s="52">
        <f>R56</f>
        <v>19352.59</v>
      </c>
    </row>
    <row r="57" spans="1:22" s="9" customFormat="1" ht="16.5" hidden="1" x14ac:dyDescent="0.3">
      <c r="A57" s="93" t="s">
        <v>16</v>
      </c>
      <c r="B57" s="11" t="s">
        <v>131</v>
      </c>
      <c r="C57" s="10" t="s">
        <v>130</v>
      </c>
      <c r="D57" s="10" t="s">
        <v>27</v>
      </c>
      <c r="E57" s="10" t="s">
        <v>28</v>
      </c>
      <c r="F57" s="11">
        <v>17.207000000000001</v>
      </c>
      <c r="G57" s="59" t="s">
        <v>37</v>
      </c>
      <c r="H57" s="41"/>
      <c r="I57" s="41"/>
      <c r="J57" s="41"/>
      <c r="K57" s="41"/>
      <c r="L57" s="41"/>
      <c r="M57" s="41"/>
      <c r="N57" s="76"/>
      <c r="O57" s="76"/>
      <c r="P57" s="76"/>
      <c r="Q57" s="76"/>
      <c r="R57" s="76">
        <v>1</v>
      </c>
      <c r="S57" s="76"/>
      <c r="T57" s="76"/>
      <c r="U57" s="76"/>
      <c r="V57" s="52">
        <f t="shared" ref="V57:V59" si="2">R57</f>
        <v>1</v>
      </c>
    </row>
    <row r="58" spans="1:22" s="9" customFormat="1" ht="16.5" hidden="1" x14ac:dyDescent="0.3">
      <c r="A58" s="42" t="s">
        <v>17</v>
      </c>
      <c r="B58" s="11" t="s">
        <v>53</v>
      </c>
      <c r="C58" s="10" t="s">
        <v>130</v>
      </c>
      <c r="D58" s="10" t="s">
        <v>27</v>
      </c>
      <c r="E58" s="10" t="s">
        <v>29</v>
      </c>
      <c r="F58" s="11">
        <v>17.207000000000001</v>
      </c>
      <c r="G58" s="59" t="s">
        <v>37</v>
      </c>
      <c r="H58" s="41"/>
      <c r="I58" s="41"/>
      <c r="J58" s="41"/>
      <c r="K58" s="41"/>
      <c r="L58" s="41"/>
      <c r="M58" s="41"/>
      <c r="N58" s="76"/>
      <c r="O58" s="76"/>
      <c r="P58" s="76"/>
      <c r="Q58" s="76"/>
      <c r="R58" s="76">
        <f>48882-1</f>
        <v>48881</v>
      </c>
      <c r="S58" s="76"/>
      <c r="T58" s="76"/>
      <c r="U58" s="76"/>
      <c r="V58" s="52">
        <f t="shared" si="2"/>
        <v>48881</v>
      </c>
    </row>
    <row r="59" spans="1:22" s="9" customFormat="1" ht="16.5" hidden="1" x14ac:dyDescent="0.3">
      <c r="A59" s="42" t="s">
        <v>17</v>
      </c>
      <c r="B59" s="11" t="s">
        <v>131</v>
      </c>
      <c r="C59" s="10" t="s">
        <v>130</v>
      </c>
      <c r="D59" s="10" t="s">
        <v>27</v>
      </c>
      <c r="E59" s="10" t="s">
        <v>29</v>
      </c>
      <c r="F59" s="11">
        <v>17.207000000000001</v>
      </c>
      <c r="G59" s="59" t="s">
        <v>37</v>
      </c>
      <c r="H59" s="41"/>
      <c r="I59" s="41"/>
      <c r="J59" s="41"/>
      <c r="K59" s="41"/>
      <c r="L59" s="41"/>
      <c r="M59" s="41"/>
      <c r="N59" s="76"/>
      <c r="O59" s="76"/>
      <c r="P59" s="76"/>
      <c r="Q59" s="76"/>
      <c r="R59" s="76">
        <v>1</v>
      </c>
      <c r="S59" s="76"/>
      <c r="T59" s="76"/>
      <c r="U59" s="76"/>
      <c r="V59" s="52">
        <f t="shared" si="2"/>
        <v>1</v>
      </c>
    </row>
    <row r="60" spans="1:22" s="9" customFormat="1" ht="16.5" hidden="1" x14ac:dyDescent="0.3">
      <c r="A60" s="72" t="s">
        <v>44</v>
      </c>
      <c r="B60" s="11" t="s">
        <v>48</v>
      </c>
      <c r="C60" s="74" t="s">
        <v>49</v>
      </c>
      <c r="D60" s="10" t="s">
        <v>19</v>
      </c>
      <c r="E60" s="10" t="s">
        <v>20</v>
      </c>
      <c r="F60" s="10">
        <v>10.561</v>
      </c>
      <c r="G60" s="11"/>
      <c r="H60" s="73">
        <v>9476.43</v>
      </c>
      <c r="I60" s="12"/>
      <c r="J60" s="12"/>
      <c r="K60" s="12"/>
      <c r="L60" s="12"/>
      <c r="M60" s="12"/>
      <c r="N60" s="73"/>
      <c r="O60" s="73"/>
      <c r="P60" s="73"/>
      <c r="Q60" s="73"/>
      <c r="R60" s="73"/>
      <c r="S60" s="73"/>
      <c r="T60" s="73"/>
      <c r="U60" s="73"/>
      <c r="V60" s="52">
        <f>SUM(H60:I60)</f>
        <v>9476.43</v>
      </c>
    </row>
    <row r="61" spans="1:22" s="9" customFormat="1" ht="16.5" hidden="1" x14ac:dyDescent="0.3">
      <c r="A61" s="80" t="s">
        <v>91</v>
      </c>
      <c r="B61" s="11" t="s">
        <v>84</v>
      </c>
      <c r="C61" s="10" t="s">
        <v>85</v>
      </c>
      <c r="D61" s="10" t="s">
        <v>86</v>
      </c>
      <c r="E61" s="10" t="s">
        <v>87</v>
      </c>
      <c r="F61" s="78"/>
      <c r="G61" s="46"/>
      <c r="H61" s="79"/>
      <c r="I61" s="23"/>
      <c r="J61" s="23"/>
      <c r="K61" s="23"/>
      <c r="L61" s="23"/>
      <c r="M61" s="23"/>
      <c r="N61" s="79">
        <f>80561.5273836726-1</f>
        <v>80560.527383672597</v>
      </c>
      <c r="O61" s="79"/>
      <c r="P61" s="79"/>
      <c r="Q61" s="79"/>
      <c r="R61" s="79"/>
      <c r="S61" s="79"/>
      <c r="T61" s="79"/>
      <c r="U61" s="79"/>
      <c r="V61" s="52">
        <f>N61</f>
        <v>80560.527383672597</v>
      </c>
    </row>
    <row r="62" spans="1:22" s="9" customFormat="1" ht="16.5" hidden="1" x14ac:dyDescent="0.3">
      <c r="A62" s="80" t="s">
        <v>91</v>
      </c>
      <c r="B62" s="11" t="s">
        <v>88</v>
      </c>
      <c r="C62" s="10" t="s">
        <v>85</v>
      </c>
      <c r="D62" s="10" t="s">
        <v>86</v>
      </c>
      <c r="E62" s="10" t="s">
        <v>87</v>
      </c>
      <c r="F62" s="78"/>
      <c r="G62" s="46"/>
      <c r="H62" s="79"/>
      <c r="I62" s="23"/>
      <c r="J62" s="23"/>
      <c r="K62" s="23"/>
      <c r="L62" s="23"/>
      <c r="M62" s="23"/>
      <c r="N62" s="79">
        <v>1</v>
      </c>
      <c r="O62" s="79"/>
      <c r="P62" s="79"/>
      <c r="Q62" s="79"/>
      <c r="R62" s="79"/>
      <c r="S62" s="79"/>
      <c r="T62" s="79"/>
      <c r="U62" s="79"/>
      <c r="V62" s="52">
        <f>N62</f>
        <v>1</v>
      </c>
    </row>
    <row r="63" spans="1:22" s="9" customFormat="1" ht="16.5" hidden="1" x14ac:dyDescent="0.3">
      <c r="A63" s="80" t="s">
        <v>101</v>
      </c>
      <c r="B63" s="11" t="s">
        <v>63</v>
      </c>
      <c r="C63" s="85" t="s">
        <v>102</v>
      </c>
      <c r="D63" s="86" t="s">
        <v>103</v>
      </c>
      <c r="E63" s="10" t="s">
        <v>104</v>
      </c>
      <c r="F63" s="78"/>
      <c r="G63" s="46"/>
      <c r="H63" s="79"/>
      <c r="I63" s="23"/>
      <c r="J63" s="23"/>
      <c r="K63" s="23"/>
      <c r="L63" s="23"/>
      <c r="M63" s="23"/>
      <c r="N63" s="79"/>
      <c r="O63" s="79"/>
      <c r="P63" s="79">
        <v>5118</v>
      </c>
      <c r="Q63" s="79"/>
      <c r="R63" s="79"/>
      <c r="S63" s="79"/>
      <c r="T63" s="79"/>
      <c r="U63" s="79"/>
      <c r="V63" s="52">
        <f>P63</f>
        <v>5118</v>
      </c>
    </row>
    <row r="64" spans="1:22" s="9" customFormat="1" ht="16.5" hidden="1" x14ac:dyDescent="0.3">
      <c r="A64" s="80" t="s">
        <v>105</v>
      </c>
      <c r="B64" s="11" t="s">
        <v>63</v>
      </c>
      <c r="C64" s="87" t="s">
        <v>106</v>
      </c>
      <c r="D64" s="87" t="s">
        <v>107</v>
      </c>
      <c r="E64" s="10" t="s">
        <v>108</v>
      </c>
      <c r="F64" s="78"/>
      <c r="G64" s="46"/>
      <c r="H64" s="79"/>
      <c r="I64" s="23"/>
      <c r="J64" s="23"/>
      <c r="K64" s="23"/>
      <c r="L64" s="23"/>
      <c r="M64" s="23"/>
      <c r="N64" s="79"/>
      <c r="O64" s="79"/>
      <c r="P64" s="79">
        <v>7230.08</v>
      </c>
      <c r="Q64" s="79"/>
      <c r="R64" s="79"/>
      <c r="S64" s="79"/>
      <c r="T64" s="79"/>
      <c r="U64" s="79"/>
      <c r="V64" s="52">
        <f t="shared" ref="V64:V66" si="3">P64</f>
        <v>7230.08</v>
      </c>
    </row>
    <row r="65" spans="1:22" s="9" customFormat="1" ht="16.5" hidden="1" x14ac:dyDescent="0.3">
      <c r="A65" s="80" t="s">
        <v>109</v>
      </c>
      <c r="B65" s="11" t="s">
        <v>63</v>
      </c>
      <c r="C65" s="88" t="s">
        <v>110</v>
      </c>
      <c r="D65" s="88" t="s">
        <v>111</v>
      </c>
      <c r="E65" s="10" t="s">
        <v>112</v>
      </c>
      <c r="F65" s="78"/>
      <c r="G65" s="46"/>
      <c r="H65" s="79"/>
      <c r="I65" s="23"/>
      <c r="J65" s="23"/>
      <c r="K65" s="23"/>
      <c r="L65" s="23"/>
      <c r="M65" s="23"/>
      <c r="N65" s="79"/>
      <c r="O65" s="79"/>
      <c r="P65" s="79">
        <v>9640.1</v>
      </c>
      <c r="Q65" s="79"/>
      <c r="R65" s="79"/>
      <c r="S65" s="79"/>
      <c r="T65" s="79"/>
      <c r="U65" s="79"/>
      <c r="V65" s="52">
        <f t="shared" si="3"/>
        <v>9640.1</v>
      </c>
    </row>
    <row r="66" spans="1:22" s="9" customFormat="1" ht="16.5" hidden="1" x14ac:dyDescent="0.3">
      <c r="A66" s="80" t="s">
        <v>113</v>
      </c>
      <c r="B66" s="11" t="s">
        <v>63</v>
      </c>
      <c r="C66" s="89" t="s">
        <v>114</v>
      </c>
      <c r="D66" s="89" t="s">
        <v>115</v>
      </c>
      <c r="E66" s="10" t="s">
        <v>116</v>
      </c>
      <c r="F66" s="46"/>
      <c r="G66" s="46"/>
      <c r="H66" s="23"/>
      <c r="I66" s="23"/>
      <c r="J66" s="23"/>
      <c r="K66" s="23"/>
      <c r="L66" s="23"/>
      <c r="M66" s="23"/>
      <c r="N66" s="79"/>
      <c r="O66" s="79"/>
      <c r="P66" s="79">
        <v>10163.379999999999</v>
      </c>
      <c r="Q66" s="79"/>
      <c r="R66" s="79"/>
      <c r="S66" s="79"/>
      <c r="T66" s="79"/>
      <c r="U66" s="79"/>
      <c r="V66" s="52">
        <f t="shared" si="3"/>
        <v>10163.379999999999</v>
      </c>
    </row>
    <row r="67" spans="1:22" s="9" customFormat="1" ht="16.5" hidden="1" x14ac:dyDescent="0.3">
      <c r="A67" s="80" t="s">
        <v>135</v>
      </c>
      <c r="B67" s="11" t="s">
        <v>63</v>
      </c>
      <c r="C67" s="10" t="s">
        <v>136</v>
      </c>
      <c r="D67" s="10" t="s">
        <v>137</v>
      </c>
      <c r="E67" s="10" t="s">
        <v>138</v>
      </c>
      <c r="F67" s="46"/>
      <c r="G67" s="46"/>
      <c r="H67" s="23"/>
      <c r="I67" s="23"/>
      <c r="J67" s="23"/>
      <c r="K67" s="23"/>
      <c r="L67" s="23"/>
      <c r="M67" s="23"/>
      <c r="N67" s="79"/>
      <c r="O67" s="79"/>
      <c r="P67" s="79"/>
      <c r="Q67" s="79"/>
      <c r="R67" s="79"/>
      <c r="S67" s="79">
        <v>117056.47687328298</v>
      </c>
      <c r="T67" s="79"/>
      <c r="U67" s="79"/>
      <c r="V67" s="52">
        <f>S67</f>
        <v>117056.47687328298</v>
      </c>
    </row>
    <row r="68" spans="1:22" s="9" customFormat="1" ht="16.5" hidden="1" x14ac:dyDescent="0.3">
      <c r="A68" s="80" t="s">
        <v>140</v>
      </c>
      <c r="B68" s="11" t="s">
        <v>63</v>
      </c>
      <c r="C68" s="94" t="s">
        <v>141</v>
      </c>
      <c r="D68" s="95" t="s">
        <v>143</v>
      </c>
      <c r="E68" s="10" t="s">
        <v>142</v>
      </c>
      <c r="F68" s="46"/>
      <c r="G68" s="46"/>
      <c r="H68" s="23"/>
      <c r="I68" s="23"/>
      <c r="J68" s="23"/>
      <c r="K68" s="23"/>
      <c r="L68" s="23"/>
      <c r="M68" s="23"/>
      <c r="N68" s="79"/>
      <c r="O68" s="79"/>
      <c r="P68" s="79"/>
      <c r="Q68" s="79"/>
      <c r="R68" s="79"/>
      <c r="S68" s="79"/>
      <c r="T68" s="79">
        <v>430.44</v>
      </c>
      <c r="U68" s="79"/>
      <c r="V68" s="52">
        <f>T68</f>
        <v>430.44</v>
      </c>
    </row>
    <row r="69" spans="1:22" s="9" customFormat="1" ht="16.5" hidden="1" x14ac:dyDescent="0.3">
      <c r="A69" s="58"/>
      <c r="B69" s="11"/>
      <c r="C69" s="59"/>
      <c r="D69" s="59"/>
      <c r="E69" s="59"/>
      <c r="F69" s="46"/>
      <c r="G69" s="46"/>
      <c r="H69" s="23"/>
      <c r="I69" s="23"/>
      <c r="J69" s="23"/>
      <c r="K69" s="23"/>
      <c r="L69" s="23"/>
      <c r="M69" s="23"/>
      <c r="N69" s="79"/>
      <c r="O69" s="79"/>
      <c r="P69" s="79"/>
      <c r="Q69" s="79"/>
      <c r="R69" s="79"/>
      <c r="S69" s="79"/>
      <c r="T69" s="79"/>
      <c r="U69" s="79"/>
      <c r="V69" s="52"/>
    </row>
    <row r="70" spans="1:22" s="9" customFormat="1" ht="17.25" thickBot="1" x14ac:dyDescent="0.35">
      <c r="A70" s="22"/>
      <c r="B70" s="22"/>
      <c r="C70" s="22"/>
      <c r="D70" s="20"/>
      <c r="E70" s="20"/>
      <c r="F70" s="20"/>
      <c r="G70" s="20"/>
      <c r="H70" s="23"/>
      <c r="I70" s="23"/>
      <c r="J70" s="23"/>
      <c r="K70" s="23"/>
      <c r="L70" s="23"/>
      <c r="M70" s="23"/>
      <c r="N70" s="79"/>
      <c r="O70" s="79"/>
      <c r="P70" s="79"/>
      <c r="Q70" s="79"/>
      <c r="R70" s="79"/>
      <c r="S70" s="79"/>
      <c r="T70" s="79"/>
      <c r="U70" s="79"/>
      <c r="V70" s="52"/>
    </row>
    <row r="71" spans="1:22" s="9" customFormat="1" ht="17.25" thickBot="1" x14ac:dyDescent="0.35">
      <c r="A71" s="24" t="s">
        <v>0</v>
      </c>
      <c r="B71" s="25"/>
      <c r="C71" s="26"/>
      <c r="D71" s="26"/>
      <c r="E71" s="26"/>
      <c r="F71" s="26"/>
      <c r="G71" s="69"/>
      <c r="H71" s="50">
        <f>SUM(H6:H70)</f>
        <v>9476.43</v>
      </c>
      <c r="I71" s="50">
        <f>SUM(I28:I70)</f>
        <v>300000</v>
      </c>
      <c r="J71" s="50">
        <f>SUM(J36:J40)</f>
        <v>1112245</v>
      </c>
      <c r="K71" s="50">
        <f>SUM(K7:K10)</f>
        <v>575549.14</v>
      </c>
      <c r="L71" s="50">
        <f>SUM(L7:L8)</f>
        <v>95000</v>
      </c>
      <c r="M71" s="50">
        <f>SUM(M43:M46)</f>
        <v>638074.55000000005</v>
      </c>
      <c r="N71" s="50">
        <f>SUM(N55:N62)</f>
        <v>80561.527383672597</v>
      </c>
      <c r="O71" s="50">
        <f>SUM(O36:O51)</f>
        <v>761567.05</v>
      </c>
      <c r="P71" s="50">
        <f>SUM(P55:P69)</f>
        <v>32151.559999999998</v>
      </c>
      <c r="Q71" s="50">
        <f>SUM(Q13:Q17)</f>
        <v>12881</v>
      </c>
      <c r="R71" s="50">
        <f>SUM(R55:R59)</f>
        <v>68235.59</v>
      </c>
      <c r="S71" s="50">
        <f>SUM(S67:S68)</f>
        <v>117056.47687328298</v>
      </c>
      <c r="T71" s="50">
        <f>SUM(T68:T70)</f>
        <v>430.44</v>
      </c>
      <c r="U71" s="50">
        <f>SUM(U27:U32)</f>
        <v>267697.65999999997</v>
      </c>
      <c r="V71" s="51"/>
    </row>
    <row r="72" spans="1:22" s="9" customFormat="1" ht="16.5" x14ac:dyDescent="0.3">
      <c r="A72" s="14"/>
      <c r="B72" s="14"/>
      <c r="C72" s="15"/>
      <c r="D72" s="15"/>
      <c r="E72" s="15"/>
      <c r="F72" s="15"/>
      <c r="G72" s="15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7"/>
    </row>
    <row r="73" spans="1:22" s="9" customFormat="1" ht="16.5" x14ac:dyDescent="0.3">
      <c r="A73" s="13" t="s">
        <v>9</v>
      </c>
      <c r="C73" s="34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2" s="9" customFormat="1" ht="16.5" hidden="1" x14ac:dyDescent="0.3">
      <c r="A74" s="13" t="s">
        <v>47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2" s="9" customFormat="1" ht="16.5" hidden="1" x14ac:dyDescent="0.3">
      <c r="A75" s="14" t="s">
        <v>45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2" ht="15" hidden="1" x14ac:dyDescent="0.25">
      <c r="A76" s="13" t="s">
        <v>58</v>
      </c>
    </row>
    <row r="77" spans="1:22" ht="15" hidden="1" x14ac:dyDescent="0.25">
      <c r="A77" s="14" t="s">
        <v>59</v>
      </c>
    </row>
    <row r="78" spans="1:22" ht="15" hidden="1" x14ac:dyDescent="0.25">
      <c r="A78" s="13" t="s">
        <v>68</v>
      </c>
    </row>
    <row r="79" spans="1:22" ht="15" hidden="1" x14ac:dyDescent="0.25">
      <c r="A79" s="14" t="s">
        <v>69</v>
      </c>
    </row>
    <row r="80" spans="1:22" ht="15" hidden="1" x14ac:dyDescent="0.25">
      <c r="A80" s="13" t="s">
        <v>72</v>
      </c>
    </row>
    <row r="81" spans="1:13" ht="15" hidden="1" x14ac:dyDescent="0.25">
      <c r="A81" s="14" t="s">
        <v>73</v>
      </c>
    </row>
    <row r="82" spans="1:13" ht="15" hidden="1" x14ac:dyDescent="0.25">
      <c r="A82" s="13" t="s">
        <v>77</v>
      </c>
    </row>
    <row r="83" spans="1:13" ht="15" hidden="1" x14ac:dyDescent="0.25">
      <c r="A83" s="14" t="s">
        <v>76</v>
      </c>
    </row>
    <row r="84" spans="1:13" ht="15" hidden="1" x14ac:dyDescent="0.25">
      <c r="A84" s="13" t="s">
        <v>81</v>
      </c>
    </row>
    <row r="85" spans="1:13" ht="15" hidden="1" x14ac:dyDescent="0.25">
      <c r="A85" s="14" t="s">
        <v>80</v>
      </c>
    </row>
    <row r="86" spans="1:13" ht="15" hidden="1" x14ac:dyDescent="0.25">
      <c r="A86" s="13" t="s">
        <v>90</v>
      </c>
    </row>
    <row r="87" spans="1:13" ht="15" hidden="1" x14ac:dyDescent="0.25">
      <c r="A87" s="14" t="s">
        <v>89</v>
      </c>
    </row>
    <row r="88" spans="1:13" hidden="1" x14ac:dyDescent="0.25"/>
    <row r="89" spans="1:13" s="82" customFormat="1" hidden="1" x14ac:dyDescent="0.25">
      <c r="A89" s="81" t="s">
        <v>92</v>
      </c>
      <c r="C89" s="83"/>
      <c r="D89" s="83"/>
      <c r="E89" s="83"/>
      <c r="F89" s="83"/>
      <c r="G89" s="83"/>
      <c r="H89" s="84"/>
      <c r="I89" s="84"/>
      <c r="J89" s="84"/>
      <c r="K89" s="84"/>
      <c r="L89" s="84"/>
      <c r="M89" s="84"/>
    </row>
    <row r="90" spans="1:13" hidden="1" x14ac:dyDescent="0.25"/>
    <row r="91" spans="1:13" ht="15" hidden="1" x14ac:dyDescent="0.25">
      <c r="A91" s="13" t="s">
        <v>98</v>
      </c>
    </row>
    <row r="92" spans="1:13" ht="15" hidden="1" x14ac:dyDescent="0.25">
      <c r="A92" s="14" t="s">
        <v>99</v>
      </c>
    </row>
    <row r="93" spans="1:13" ht="15" hidden="1" x14ac:dyDescent="0.25">
      <c r="A93" s="13" t="s">
        <v>118</v>
      </c>
    </row>
    <row r="94" spans="1:13" ht="15" hidden="1" x14ac:dyDescent="0.25">
      <c r="A94" s="14" t="s">
        <v>117</v>
      </c>
    </row>
    <row r="95" spans="1:13" ht="15" hidden="1" x14ac:dyDescent="0.25">
      <c r="A95" s="13" t="s">
        <v>121</v>
      </c>
    </row>
    <row r="96" spans="1:13" ht="15" hidden="1" x14ac:dyDescent="0.25">
      <c r="A96" s="14" t="s">
        <v>120</v>
      </c>
    </row>
    <row r="97" spans="1:1" ht="15" hidden="1" x14ac:dyDescent="0.25">
      <c r="A97" s="13" t="s">
        <v>129</v>
      </c>
    </row>
    <row r="98" spans="1:1" ht="15" hidden="1" x14ac:dyDescent="0.25">
      <c r="A98" s="14" t="s">
        <v>128</v>
      </c>
    </row>
    <row r="99" spans="1:1" ht="15" hidden="1" x14ac:dyDescent="0.25">
      <c r="A99" s="13" t="s">
        <v>133</v>
      </c>
    </row>
    <row r="100" spans="1:1" ht="15" hidden="1" x14ac:dyDescent="0.25">
      <c r="A100" s="14" t="s">
        <v>134</v>
      </c>
    </row>
    <row r="101" spans="1:1" ht="15" hidden="1" x14ac:dyDescent="0.25">
      <c r="A101" s="13" t="s">
        <v>144</v>
      </c>
    </row>
    <row r="102" spans="1:1" ht="15" hidden="1" x14ac:dyDescent="0.25">
      <c r="A102" s="14" t="s">
        <v>117</v>
      </c>
    </row>
    <row r="103" spans="1:1" ht="15" x14ac:dyDescent="0.25">
      <c r="A103" s="13" t="s">
        <v>146</v>
      </c>
    </row>
    <row r="104" spans="1:1" ht="15" x14ac:dyDescent="0.25">
      <c r="A104" s="14" t="s">
        <v>59</v>
      </c>
    </row>
    <row r="109" spans="1:1" ht="15" x14ac:dyDescent="0.25">
      <c r="A109" s="13" t="s">
        <v>40</v>
      </c>
    </row>
    <row r="110" spans="1:1" ht="15" x14ac:dyDescent="0.25">
      <c r="A110" s="71" t="s">
        <v>42</v>
      </c>
    </row>
    <row r="111" spans="1:1" ht="15" x14ac:dyDescent="0.25">
      <c r="A111" s="13" t="s">
        <v>41</v>
      </c>
    </row>
    <row r="112" spans="1:1" ht="15" x14ac:dyDescent="0.25">
      <c r="A112" s="71" t="s">
        <v>43</v>
      </c>
    </row>
  </sheetData>
  <mergeCells count="1">
    <mergeCell ref="B1:F1"/>
  </mergeCells>
  <phoneticPr fontId="0" type="noConversion"/>
  <hyperlinks>
    <hyperlink ref="A89" r:id="rId1" display="mailto:Lisa.J.Caissie@mass.gov" xr:uid="{5CDCFAF1-57FE-4EC6-9C7E-83C201393734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2025-05-06T13:25:18Z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