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-my.sharepoint.com/personal/milly_ruiz_mass_gov/Documents/Finance 22/FINANCE 25/FALL RIVER/"/>
    </mc:Choice>
  </mc:AlternateContent>
  <xr:revisionPtr revIDLastSave="0" documentId="8_{ED3E185C-0416-4B77-BA2E-9B57A6B98DDD}" xr6:coauthVersionLast="47" xr6:coauthVersionMax="47" xr10:uidLastSave="{00000000-0000-0000-0000-000000000000}"/>
  <bookViews>
    <workbookView xWindow="-103" yWindow="-103" windowWidth="16663" windowHeight="8863" xr2:uid="{00000000-000D-0000-FFFF-FFFF00000000}"/>
  </bookViews>
  <sheets>
    <sheet name="FALL RIVER" sheetId="2" r:id="rId1"/>
  </sheets>
  <definedNames>
    <definedName name="_xlnm.Print_Area" localSheetId="0">'FALL RIVER'!$A$1:$F$77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W70" i="2" l="1"/>
  <c r="W69" i="2"/>
  <c r="V75" i="2"/>
  <c r="V69" i="2"/>
  <c r="U75" i="2"/>
  <c r="T75" i="2"/>
  <c r="W68" i="2"/>
  <c r="W67" i="2"/>
  <c r="S75" i="2"/>
  <c r="R56" i="2"/>
  <c r="W56" i="2" s="1"/>
  <c r="R58" i="2"/>
  <c r="W58" i="2" s="1"/>
  <c r="W57" i="2"/>
  <c r="W59" i="2"/>
  <c r="W14" i="2"/>
  <c r="Q75" i="2"/>
  <c r="W64" i="2"/>
  <c r="W65" i="2"/>
  <c r="W66" i="2"/>
  <c r="W63" i="2"/>
  <c r="P75" i="2"/>
  <c r="W47" i="2"/>
  <c r="W49" i="2"/>
  <c r="O46" i="2"/>
  <c r="O48" i="2"/>
  <c r="W48" i="2" s="1"/>
  <c r="O75" i="2" l="1"/>
  <c r="R75" i="2"/>
  <c r="W46" i="2"/>
  <c r="W62" i="2"/>
  <c r="N61" i="2"/>
  <c r="N75" i="2" s="1"/>
  <c r="W44" i="2"/>
  <c r="M43" i="2"/>
  <c r="M75" i="2" s="1"/>
  <c r="W8" i="2"/>
  <c r="L75" i="2"/>
  <c r="K75" i="2"/>
  <c r="W9" i="2"/>
  <c r="W38" i="2"/>
  <c r="W40" i="2"/>
  <c r="W41" i="2"/>
  <c r="W42" i="2"/>
  <c r="J39" i="2"/>
  <c r="W39" i="2" s="1"/>
  <c r="J37" i="2"/>
  <c r="W29" i="2"/>
  <c r="I28" i="2"/>
  <c r="W28" i="2" s="1"/>
  <c r="W60" i="2"/>
  <c r="W61" i="2" l="1"/>
  <c r="I75" i="2"/>
  <c r="W43" i="2"/>
  <c r="J75" i="2"/>
  <c r="W37" i="2"/>
  <c r="H75" i="2"/>
</calcChain>
</file>

<file path=xl/sharedStrings.xml><?xml version="1.0" encoding="utf-8"?>
<sst xmlns="http://schemas.openxmlformats.org/spreadsheetml/2006/main" count="242" uniqueCount="153">
  <si>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</si>
  <si>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</si>
  <si>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</si>
  <si>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</si>
  <si>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</si>
  <si>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</si>
  <si>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</si>
  <si>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</si>
  <si>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</si>
  <si>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</si>
  <si>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</si>
  <si>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</si>
  <si>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BRISTOL - FALL RIVER</t>
  </si>
  <si>
    <t>WORKFORCE TRAINING FUND</t>
  </si>
  <si>
    <t>N/A</t>
  </si>
  <si>
    <t>STATE ONE STOP</t>
  </si>
  <si>
    <t>WP 90%</t>
  </si>
  <si>
    <t>WP 10%</t>
  </si>
  <si>
    <t>N.A</t>
  </si>
  <si>
    <t>4400-3067</t>
  </si>
  <si>
    <t>K103</t>
  </si>
  <si>
    <t>7002-6624</t>
  </si>
  <si>
    <t>UIRE</t>
  </si>
  <si>
    <t>7003-1631</t>
  </si>
  <si>
    <t>7003-0135</t>
  </si>
  <si>
    <t>K264</t>
  </si>
  <si>
    <t>7003-1630</t>
  </si>
  <si>
    <t>7002-6626</t>
  </si>
  <si>
    <t>K105</t>
  </si>
  <si>
    <t>K107</t>
  </si>
  <si>
    <t>7003-0803</t>
  </si>
  <si>
    <t>K284</t>
  </si>
  <si>
    <t>FAIN #</t>
  </si>
  <si>
    <t>DV35786-21-55-5-25</t>
  </si>
  <si>
    <t>CT EOL 23CCFRIVTRADE</t>
  </si>
  <si>
    <t>TA38685-22-55-A-25</t>
  </si>
  <si>
    <t>AA-38535-22-55-A-25</t>
  </si>
  <si>
    <t>ES38736-22-55-A-25</t>
  </si>
  <si>
    <t>7003-1010</t>
  </si>
  <si>
    <t>K102</t>
  </si>
  <si>
    <t>VENDOR CODE</t>
  </si>
  <si>
    <t>UEI #</t>
  </si>
  <si>
    <t>VC6000192090</t>
  </si>
  <si>
    <t>PZNVFLKJGLX9</t>
  </si>
  <si>
    <t>WPP SNAP EXPANSION</t>
  </si>
  <si>
    <t>TO ADD WPP SNAP EXPANSION FUNDS</t>
  </si>
  <si>
    <t>INITIAL BUDGET FY25</t>
  </si>
  <si>
    <t>INITIAL AWARD FY25 JUNE 5, 2024</t>
  </si>
  <si>
    <t>JULY 1, 2024-SEPT. 30, 2024</t>
  </si>
  <si>
    <t>F20243067</t>
  </si>
  <si>
    <t>CT EOL 25CCFRIVWP</t>
  </si>
  <si>
    <t>CT EOL 25CCFRIVNEGREA</t>
  </si>
  <si>
    <r>
      <t xml:space="preserve">RESEA </t>
    </r>
    <r>
      <rPr>
        <b/>
        <sz val="11"/>
        <color rgb="FFFF0000"/>
        <rFont val="Book Antiqua"/>
        <family val="1"/>
      </rPr>
      <t>(SERVICE DATES JAN 1, 2024-SEPT 30, 2025</t>
    </r>
    <r>
      <rPr>
        <b/>
        <sz val="11"/>
        <color theme="1"/>
        <rFont val="Book Antiqua"/>
        <family val="1"/>
      </rPr>
      <t>)</t>
    </r>
  </si>
  <si>
    <t>JULY 1, 2024-JUNE 30, 2025</t>
  </si>
  <si>
    <t>FUIREA24</t>
  </si>
  <si>
    <t>UI-35950-21-60-A-25</t>
  </si>
  <si>
    <t>JULY 1, 2025-SEPT 30, 2025</t>
  </si>
  <si>
    <t>BUDGET #1 FY25</t>
  </si>
  <si>
    <t>BUDGET #1 FY25 JULY 23, 2024</t>
  </si>
  <si>
    <t>TO ADD RESEA FUNDS</t>
  </si>
  <si>
    <t>BUDGET #2 FY25</t>
  </si>
  <si>
    <t>CT EOL 25CCFRIVWIOA</t>
  </si>
  <si>
    <r>
      <t>YOUTH</t>
    </r>
    <r>
      <rPr>
        <b/>
        <sz val="11"/>
        <color indexed="10"/>
        <rFont val="Book Antiqua"/>
        <family val="1"/>
      </rPr>
      <t xml:space="preserve"> (SERVICE DATE: APRIL 1, 2024-JUNE 30, 2026)</t>
    </r>
  </si>
  <si>
    <t>JULY 1, 2024-JUNE 30,2025</t>
  </si>
  <si>
    <t>FWIAYTH25</t>
  </si>
  <si>
    <t>JULY 1, 2025-JUNE 30,2026</t>
  </si>
  <si>
    <t>ADULT</t>
  </si>
  <si>
    <t>FWIAADT25A</t>
  </si>
  <si>
    <t>BUDGET #2 FY25 AUGUST 2, 2024</t>
  </si>
  <si>
    <t>TO ADD WIOA FUNDS</t>
  </si>
  <si>
    <t>BUDGET #3 FY25</t>
  </si>
  <si>
    <t>CT EOL 25CCFRIVSOSWTF</t>
  </si>
  <si>
    <t>BUDGET #3 FY25 SEPT 18, 2024</t>
  </si>
  <si>
    <t>TO ADD SOS FUNDS</t>
  </si>
  <si>
    <t>STOSCC2025</t>
  </si>
  <si>
    <t>BUDGET #4 FY25</t>
  </si>
  <si>
    <t>TO ADD WTF FUNDS</t>
  </si>
  <si>
    <t>BUDGET #4 FY25 SEPT 20, 2024</t>
  </si>
  <si>
    <t>WTRUSTF25</t>
  </si>
  <si>
    <t>BUDGET #5 FY25</t>
  </si>
  <si>
    <t>TO ADD WIOA ADULT FUNDS</t>
  </si>
  <si>
    <t>BUDGET #5 FY25 NOVEMBER 4, 2024</t>
  </si>
  <si>
    <t>FWIAADT25B</t>
  </si>
  <si>
    <t>BUDGET #6 FY25</t>
  </si>
  <si>
    <t>OCTOBER 1,2024-JUNE 30, 2025</t>
  </si>
  <si>
    <t>WKFO107425</t>
  </si>
  <si>
    <t>7002-1074</t>
  </si>
  <si>
    <t>EDCS</t>
  </si>
  <si>
    <t>JULY 1, 2025-DECEMBER 31, 2025</t>
  </si>
  <si>
    <t>TO ADD SHELTER FUNDS</t>
  </si>
  <si>
    <t>BUDGET #6 FY25 NOVEMBER 20, 2024</t>
  </si>
  <si>
    <t>PART 1:  MCC CAPACITY-EA SHELTER SUPPLEMENTAL FUNDING</t>
  </si>
  <si>
    <t>Friendly Reminder:  You must submit a budget and budget narrative for these funds.  Please submit by COB, December 9th, 2024 to Lisa Caissie at Lisa.J.Caissie@mass.gov.  Thank you.</t>
  </si>
  <si>
    <t>BUDGET #7 FY25</t>
  </si>
  <si>
    <t>DISLOCATED WORKER</t>
  </si>
  <si>
    <t>FWIADWK25A</t>
  </si>
  <si>
    <t>7003-1778</t>
  </si>
  <si>
    <t>FWIADWK25B</t>
  </si>
  <si>
    <t>BUDGET #7 FY25 NOVEMBER 21, 2024</t>
  </si>
  <si>
    <t>TO ADD FY25 DISLOCATED WORKER-LESS RETAINED</t>
  </si>
  <si>
    <t>BUDGET #8 FY25</t>
  </si>
  <si>
    <t>MCB</t>
  </si>
  <si>
    <t> FH126A24VR</t>
  </si>
  <si>
    <t>4110-3021</t>
  </si>
  <si>
    <t>K222</t>
  </si>
  <si>
    <t>DOE INFRASTRUCTURE</t>
  </si>
  <si>
    <t>FV002A2422</t>
  </si>
  <si>
    <t>7038-0107</t>
  </si>
  <si>
    <t>K123</t>
  </si>
  <si>
    <t>DOE WDB SUPPORT</t>
  </si>
  <si>
    <t>DOE2025</t>
  </si>
  <si>
    <t>7035-0002</t>
  </si>
  <si>
    <t>K228</t>
  </si>
  <si>
    <t>MASSABILITY</t>
  </si>
  <si>
    <t>F100VR0024</t>
  </si>
  <si>
    <t>4120-0020</t>
  </si>
  <si>
    <t>K133</t>
  </si>
  <si>
    <t>TO ADD PARTNER FUNDS</t>
  </si>
  <si>
    <t>BUDGET #8 FY25 DECEMBER 20, 2024</t>
  </si>
  <si>
    <t>CT EOL 25CCFRIVETSUI</t>
  </si>
  <si>
    <t>TO ADD JVSG FUNDS</t>
  </si>
  <si>
    <t>BUDGET #9 FY25 DECEMBER 23, 2024</t>
  </si>
  <si>
    <t xml:space="preserve">JVSG FY25 Infrastructure </t>
  </si>
  <si>
    <t>FVETS2024</t>
  </si>
  <si>
    <t>7002-6628</t>
  </si>
  <si>
    <t>K109</t>
  </si>
  <si>
    <t>BUDGET #9 FY25</t>
  </si>
  <si>
    <t>BUDGET #10 FY25</t>
  </si>
  <si>
    <t>TO ADD WP FUNDS</t>
  </si>
  <si>
    <t>BUDGET #10 FY25 JANUARY 14, 2025</t>
  </si>
  <si>
    <t>FES2025</t>
  </si>
  <si>
    <t>JULY 1, 2025-JUNE 30, 2026</t>
  </si>
  <si>
    <t>BUDGET #11 FY25</t>
  </si>
  <si>
    <t>BUDGET #11 FY25 JANUARY 17, 2025</t>
  </si>
  <si>
    <t>TO ADD DTA WPP</t>
  </si>
  <si>
    <t>DTA WPP</t>
  </si>
  <si>
    <t>SPSS2025</t>
  </si>
  <si>
    <t>4400-1979</t>
  </si>
  <si>
    <t>K227</t>
  </si>
  <si>
    <t>BUDGET #12 FY25</t>
  </si>
  <si>
    <t>NATIONAL SCSEP</t>
  </si>
  <si>
    <t>DCSSCSEP25</t>
  </si>
  <si>
    <t>K246</t>
  </si>
  <si>
    <t>7003-0006</t>
  </si>
  <si>
    <t>BUDGET #12 FY25 MAY 1, 2025</t>
  </si>
  <si>
    <t>BUDGET #13 FY25</t>
  </si>
  <si>
    <t>BUDGET #13  FY25 MAY 2, 2025</t>
  </si>
  <si>
    <t>BUDGET #14 FY25</t>
  </si>
  <si>
    <t>TO ADD WPP EXPANSION FUNDS</t>
  </si>
  <si>
    <t>BUDGET #14  FY25 MAY 15, 2025</t>
  </si>
  <si>
    <r>
      <t>WPP SNAP EXPANSION</t>
    </r>
    <r>
      <rPr>
        <b/>
        <sz val="11"/>
        <color rgb="FFFF0000"/>
        <rFont val="Book Antiqua"/>
        <family val="1"/>
      </rPr>
      <t xml:space="preserve"> (SERVICE DATES: OCT 1, 2024-SEPT 30, 2025)</t>
    </r>
  </si>
  <si>
    <t>F20253067</t>
  </si>
  <si>
    <t>234MA441Q7503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</si>
</sst>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5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2"/>
      <name val="Book Antiqua"/>
      <family val="1"/>
    </font>
    <font>
      <b/>
      <sz val="11.5"/>
      <name val="Book Antiqua"/>
      <family val="1"/>
    </font>
    <font>
      <sz val="12"/>
      <name val="Times New Roman"/>
      <family val="1"/>
    </font>
    <font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sz val="11"/>
      <color rgb="FF000000"/>
      <name val="Book Antiqua"/>
      <family val="1"/>
    </font>
    <font>
      <sz val="11"/>
      <color theme="1"/>
      <name val="Book Antiqua"/>
      <family val="1"/>
    </font>
    <font>
      <b/>
      <sz val="11"/>
      <color rgb="FFFF0000"/>
      <name val="Book Antiqua"/>
      <family val="1"/>
    </font>
    <font>
      <sz val="12"/>
      <color rgb="FF000000"/>
      <name val="Times New Roman"/>
      <family val="1"/>
    </font>
    <font>
      <b/>
      <sz val="11"/>
      <color indexed="10"/>
      <name val="Book Antiqua"/>
      <family val="1"/>
    </font>
    <font>
      <b/>
      <sz val="11"/>
      <color rgb="FF000000"/>
      <name val="Times New Roman"/>
      <family val="1"/>
    </font>
    <font>
      <b/>
      <sz val="12"/>
      <color rgb="FF000000"/>
      <name val="Book Antiqua"/>
      <family val="1"/>
    </font>
    <font>
      <u/>
      <sz val="10"/>
      <color theme="10"/>
      <name val="Arial"/>
      <family val="2"/>
    </font>
    <font>
      <u/>
      <sz val="10"/>
      <color rgb="FFFF0000"/>
      <name val="Arial"/>
      <family val="2"/>
    </font>
    <font>
      <sz val="9"/>
      <color rgb="FFFF0000"/>
      <name val="Book Antiqua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37" fontId="11" fillId="0" borderId="0"/>
    <xf numFmtId="0" fontId="22" fillId="0" borderId="0" applyNumberFormat="0" applyFill="0" applyBorder="0" applyAlignment="0" applyProtection="0"/>
  </cellStyleXfs>
  <cellXfs count="101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7" fillId="0" borderId="0" xfId="0" applyFont="1"/>
    <xf numFmtId="0" fontId="8" fillId="0" borderId="2" xfId="0" applyFont="1" applyBorder="1" applyAlignment="1">
      <alignment horizontal="center"/>
    </xf>
    <xf numFmtId="0" fontId="8" fillId="0" borderId="2" xfId="0" quotePrefix="1" applyFont="1" applyBorder="1" applyAlignment="1">
      <alignment horizontal="center"/>
    </xf>
    <xf numFmtId="7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4" fillId="0" borderId="0" xfId="0" applyFont="1"/>
    <xf numFmtId="0" fontId="7" fillId="0" borderId="3" xfId="0" applyFont="1" applyBorder="1" applyAlignment="1">
      <alignment horizontal="center"/>
    </xf>
    <xf numFmtId="7" fontId="8" fillId="0" borderId="2" xfId="0" applyNumberFormat="1" applyFont="1" applyBorder="1"/>
    <xf numFmtId="0" fontId="7" fillId="0" borderId="3" xfId="0" applyFont="1" applyBorder="1"/>
    <xf numFmtId="7" fontId="8" fillId="0" borderId="3" xfId="0" applyNumberFormat="1" applyFont="1" applyBorder="1" applyAlignment="1">
      <alignment horizontal="center"/>
    </xf>
    <xf numFmtId="0" fontId="8" fillId="0" borderId="4" xfId="0" applyFont="1" applyBorder="1" applyAlignment="1">
      <alignment horizontal="left"/>
    </xf>
    <xf numFmtId="0" fontId="8" fillId="0" borderId="5" xfId="0" applyFont="1" applyBorder="1" applyAlignment="1">
      <alignment horizontal="left"/>
    </xf>
    <xf numFmtId="43" fontId="8" fillId="0" borderId="5" xfId="0" applyNumberFormat="1" applyFont="1" applyBorder="1" applyAlignment="1">
      <alignment horizontal="center"/>
    </xf>
    <xf numFmtId="0" fontId="8" fillId="0" borderId="6" xfId="0" applyFont="1" applyBorder="1" applyAlignment="1">
      <alignment horizontal="center" vertical="center" wrapText="1"/>
    </xf>
    <xf numFmtId="0" fontId="7" fillId="0" borderId="6" xfId="0" quotePrefix="1" applyFont="1" applyBorder="1" applyAlignment="1">
      <alignment horizontal="center"/>
    </xf>
    <xf numFmtId="0" fontId="7" fillId="0" borderId="6" xfId="0" applyFont="1" applyBorder="1" applyAlignment="1">
      <alignment horizontal="center" wrapText="1"/>
    </xf>
    <xf numFmtId="49" fontId="7" fillId="0" borderId="6" xfId="0" applyNumberFormat="1" applyFont="1" applyBorder="1" applyAlignment="1">
      <alignment horizontal="center" wrapText="1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44" fontId="8" fillId="0" borderId="7" xfId="0" applyNumberFormat="1" applyFont="1" applyBorder="1"/>
    <xf numFmtId="0" fontId="9" fillId="0" borderId="0" xfId="0" applyFont="1" applyAlignment="1">
      <alignment horizontal="left"/>
    </xf>
    <xf numFmtId="0" fontId="8" fillId="0" borderId="2" xfId="0" applyFont="1" applyBorder="1" applyAlignment="1">
      <alignment horizontal="center" wrapText="1"/>
    </xf>
    <xf numFmtId="49" fontId="8" fillId="0" borderId="2" xfId="0" applyNumberFormat="1" applyFont="1" applyBorder="1" applyAlignment="1">
      <alignment horizontal="center" wrapText="1"/>
    </xf>
    <xf numFmtId="0" fontId="8" fillId="0" borderId="6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8" fillId="0" borderId="8" xfId="0" applyFont="1" applyBorder="1" applyAlignment="1">
      <alignment horizontal="center" vertical="center" wrapText="1"/>
    </xf>
    <xf numFmtId="0" fontId="10" fillId="0" borderId="2" xfId="0" applyFont="1" applyBorder="1" applyAlignment="1">
      <alignment wrapText="1"/>
    </xf>
    <xf numFmtId="7" fontId="8" fillId="0" borderId="2" xfId="0" applyNumberFormat="1" applyFont="1" applyBorder="1" applyAlignment="1">
      <alignment horizontal="center" wrapText="1"/>
    </xf>
    <xf numFmtId="0" fontId="8" fillId="0" borderId="2" xfId="0" applyFont="1" applyBorder="1" applyAlignment="1">
      <alignment horizontal="left"/>
    </xf>
    <xf numFmtId="0" fontId="10" fillId="0" borderId="6" xfId="0" applyFont="1" applyBorder="1" applyAlignment="1">
      <alignment wrapText="1"/>
    </xf>
    <xf numFmtId="0" fontId="8" fillId="0" borderId="2" xfId="0" applyFont="1" applyBorder="1" applyAlignment="1">
      <alignment wrapText="1"/>
    </xf>
    <xf numFmtId="0" fontId="7" fillId="0" borderId="9" xfId="0" applyFont="1" applyBorder="1" applyAlignment="1">
      <alignment horizontal="center" vertical="center" wrapText="1"/>
    </xf>
    <xf numFmtId="0" fontId="8" fillId="0" borderId="3" xfId="0" quotePrefix="1" applyFont="1" applyBorder="1" applyAlignment="1">
      <alignment horizontal="center"/>
    </xf>
    <xf numFmtId="0" fontId="8" fillId="0" borderId="6" xfId="0" applyFont="1" applyBorder="1"/>
    <xf numFmtId="0" fontId="13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 vertical="center"/>
    </xf>
    <xf numFmtId="44" fontId="8" fillId="0" borderId="8" xfId="1" applyFont="1" applyFill="1" applyBorder="1" applyAlignment="1">
      <alignment horizontal="center"/>
    </xf>
    <xf numFmtId="44" fontId="8" fillId="0" borderId="10" xfId="1" applyFont="1" applyFill="1" applyBorder="1"/>
    <xf numFmtId="44" fontId="8" fillId="0" borderId="2" xfId="1" applyFont="1" applyFill="1" applyBorder="1"/>
    <xf numFmtId="0" fontId="8" fillId="0" borderId="6" xfId="0" applyFont="1" applyBorder="1" applyAlignment="1">
      <alignment wrapText="1"/>
    </xf>
    <xf numFmtId="7" fontId="7" fillId="0" borderId="0" xfId="0" applyNumberFormat="1" applyFont="1"/>
    <xf numFmtId="0" fontId="13" fillId="0" borderId="2" xfId="0" quotePrefix="1" applyFont="1" applyBorder="1" applyAlignment="1">
      <alignment horizontal="center"/>
    </xf>
    <xf numFmtId="0" fontId="13" fillId="0" borderId="2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15" fillId="0" borderId="2" xfId="0" applyFont="1" applyBorder="1"/>
    <xf numFmtId="0" fontId="16" fillId="0" borderId="2" xfId="0" applyFont="1" applyBorder="1" applyAlignment="1">
      <alignment horizontal="center"/>
    </xf>
    <xf numFmtId="0" fontId="13" fillId="0" borderId="2" xfId="0" quotePrefix="1" applyFont="1" applyBorder="1" applyAlignment="1">
      <alignment horizontal="center" vertical="center" wrapText="1"/>
    </xf>
    <xf numFmtId="44" fontId="8" fillId="0" borderId="8" xfId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vertical="center" wrapText="1"/>
    </xf>
    <xf numFmtId="0" fontId="13" fillId="0" borderId="2" xfId="0" applyFont="1" applyBorder="1" applyAlignment="1">
      <alignment horizontal="center" vertical="center" wrapText="1"/>
    </xf>
    <xf numFmtId="0" fontId="8" fillId="0" borderId="2" xfId="0" quotePrefix="1" applyFont="1" applyBorder="1" applyAlignment="1">
      <alignment horizontal="left" vertical="center" wrapText="1"/>
    </xf>
    <xf numFmtId="0" fontId="12" fillId="0" borderId="2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37" fontId="8" fillId="0" borderId="2" xfId="2" applyFont="1" applyBorder="1" applyAlignment="1">
      <alignment horizontal="center"/>
    </xf>
    <xf numFmtId="0" fontId="14" fillId="0" borderId="11" xfId="0" applyFont="1" applyBorder="1" applyAlignment="1">
      <alignment horizontal="center"/>
    </xf>
    <xf numFmtId="43" fontId="8" fillId="0" borderId="8" xfId="0" applyNumberFormat="1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14" fillId="0" borderId="0" xfId="0" applyFont="1"/>
    <xf numFmtId="0" fontId="14" fillId="0" borderId="2" xfId="0" applyFont="1" applyBorder="1"/>
    <xf numFmtId="44" fontId="8" fillId="0" borderId="2" xfId="1" applyFont="1" applyBorder="1" applyAlignment="1">
      <alignment horizontal="center"/>
    </xf>
    <xf numFmtId="0" fontId="8" fillId="0" borderId="2" xfId="0" applyFont="1" applyBorder="1" applyAlignment="1" applyProtection="1">
      <alignment horizontal="center"/>
      <protection locked="0"/>
    </xf>
    <xf numFmtId="0" fontId="18" fillId="0" borderId="12" xfId="0" applyFont="1" applyBorder="1" applyAlignment="1">
      <alignment horizontal="center" wrapText="1"/>
    </xf>
    <xf numFmtId="44" fontId="8" fillId="0" borderId="2" xfId="1" applyFont="1" applyBorder="1" applyAlignment="1">
      <alignment horizontal="center" wrapText="1"/>
    </xf>
    <xf numFmtId="0" fontId="20" fillId="0" borderId="12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44" fontId="8" fillId="0" borderId="3" xfId="1" applyFont="1" applyBorder="1" applyAlignment="1">
      <alignment horizontal="center"/>
    </xf>
    <xf numFmtId="0" fontId="21" fillId="0" borderId="2" xfId="0" applyFont="1" applyBorder="1" applyAlignment="1">
      <alignment vertical="center"/>
    </xf>
    <xf numFmtId="0" fontId="23" fillId="2" borderId="0" xfId="3" applyFont="1" applyFill="1" applyAlignment="1">
      <alignment vertical="center"/>
    </xf>
    <xf numFmtId="0" fontId="24" fillId="2" borderId="0" xfId="0" applyFont="1" applyFill="1"/>
    <xf numFmtId="0" fontId="24" fillId="2" borderId="0" xfId="0" applyFont="1" applyFill="1" applyAlignment="1">
      <alignment horizontal="center"/>
    </xf>
    <xf numFmtId="44" fontId="24" fillId="2" borderId="0" xfId="1" applyFont="1" applyFill="1" applyAlignment="1">
      <alignment horizontal="center"/>
    </xf>
    <xf numFmtId="0" fontId="15" fillId="0" borderId="0" xfId="0" applyFont="1" applyAlignment="1">
      <alignment horizontal="center"/>
    </xf>
    <xf numFmtId="0" fontId="15" fillId="0" borderId="13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/>
    </xf>
    <xf numFmtId="0" fontId="13" fillId="0" borderId="13" xfId="0" applyFont="1" applyBorder="1" applyAlignment="1">
      <alignment horizontal="left"/>
    </xf>
    <xf numFmtId="0" fontId="14" fillId="0" borderId="2" xfId="0" applyFont="1" applyBorder="1" applyAlignment="1">
      <alignment horizontal="center"/>
    </xf>
    <xf numFmtId="0" fontId="18" fillId="0" borderId="2" xfId="0" applyFont="1" applyBorder="1" applyAlignment="1">
      <alignment horizontal="center" wrapText="1"/>
    </xf>
    <xf numFmtId="0" fontId="8" fillId="0" borderId="2" xfId="0" applyFont="1" applyBorder="1"/>
    <xf numFmtId="0" fontId="13" fillId="0" borderId="13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4" fillId="0" borderId="0" xfId="0" applyFont="1"/>
    <xf numFmtId="0" fontId="13" fillId="0" borderId="0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/>
    </xf>
  </cellXfs>
  <cellStyles count="4">
    <cellStyle name="Currency" xfId="1" builtinId="4"/>
    <cellStyle name="Hyperlink" xfId="3" builtinId="8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Lisa.J.Caissie@mass.go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16"/>
  <sheetViews>
    <sheetView tabSelected="1" topLeftCell="A54" zoomScale="120" zoomScaleNormal="120" workbookViewId="0">
      <selection activeCell="A72" sqref="A72"/>
    </sheetView>
  </sheetViews>
  <sheetFormatPr defaultColWidth="9.15234375" defaultRowHeight="12" x14ac:dyDescent="0.35"/>
  <cols>
    <col min="1" max="1" width="86" style="3" customWidth="1"/>
    <col min="2" max="2" width="38.4609375" style="3" customWidth="1"/>
    <col min="3" max="3" width="19.23046875" style="2" customWidth="1"/>
    <col min="4" max="4" width="16.23046875" style="2" customWidth="1"/>
    <col min="5" max="5" width="11.4609375" style="2" customWidth="1"/>
    <col min="6" max="6" width="9.4609375" style="2" customWidth="1"/>
    <col min="7" max="7" width="27" style="2" customWidth="1"/>
    <col min="8" max="8" width="18.53515625" style="2" hidden="1" customWidth="1"/>
    <col min="9" max="18" width="18" style="2" hidden="1" customWidth="1"/>
    <col min="19" max="20" width="17.921875" style="2" hidden="1" customWidth="1"/>
    <col min="21" max="21" width="17.765625" style="2" hidden="1" customWidth="1"/>
    <col min="22" max="22" width="17.765625" style="2" customWidth="1"/>
    <col min="23" max="23" width="12.3046875" style="3" hidden="1" customWidth="1"/>
    <col min="24" max="24" width="13.23046875" style="3" bestFit="1" customWidth="1"/>
    <col min="25" max="16384" width="9.15234375" style="3"/>
  </cols>
  <sheetData>
    <row r="1" spans="1:23" ht="20.149999999999999" x14ac:dyDescent="0.5">
      <c r="A1" s="3" t="s">
        <v>11</v>
      </c>
      <c r="B1" s="96" t="s">
        <v>10</v>
      </c>
      <c r="C1" s="97"/>
      <c r="D1" s="97"/>
      <c r="E1" s="97"/>
      <c r="F1" s="97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</row>
    <row r="2" spans="1:23" ht="20.149999999999999" x14ac:dyDescent="0.5">
      <c r="A2" s="38" t="s">
        <v>7</v>
      </c>
      <c r="B2" s="6"/>
      <c r="C2" s="6"/>
      <c r="D2" s="6"/>
      <c r="E2" s="7"/>
      <c r="F2" s="7"/>
      <c r="G2" s="7"/>
    </row>
    <row r="3" spans="1:23" ht="20.149999999999999" x14ac:dyDescent="0.5">
      <c r="A3" s="4" t="s">
        <v>12</v>
      </c>
      <c r="C3" s="1"/>
    </row>
    <row r="4" spans="1:23" ht="20.6" thickBot="1" x14ac:dyDescent="0.55000000000000004">
      <c r="A4" s="4"/>
      <c r="B4" s="5"/>
      <c r="C4" s="1"/>
    </row>
    <row r="5" spans="1:23" s="9" customFormat="1" ht="33.549999999999997" customHeight="1" thickBot="1" x14ac:dyDescent="0.45">
      <c r="A5" s="45"/>
      <c r="B5" s="39" t="s">
        <v>2</v>
      </c>
      <c r="C5" s="39" t="s">
        <v>3</v>
      </c>
      <c r="D5" s="39" t="s">
        <v>4</v>
      </c>
      <c r="E5" s="39" t="s">
        <v>5</v>
      </c>
      <c r="F5" s="39" t="s">
        <v>1</v>
      </c>
      <c r="G5" s="61" t="s">
        <v>32</v>
      </c>
      <c r="H5" s="39" t="s">
        <v>46</v>
      </c>
      <c r="I5" s="61" t="s">
        <v>57</v>
      </c>
      <c r="J5" s="61" t="s">
        <v>60</v>
      </c>
      <c r="K5" s="61" t="s">
        <v>70</v>
      </c>
      <c r="L5" s="61" t="s">
        <v>75</v>
      </c>
      <c r="M5" s="61" t="s">
        <v>79</v>
      </c>
      <c r="N5" s="61" t="s">
        <v>83</v>
      </c>
      <c r="O5" s="61" t="s">
        <v>93</v>
      </c>
      <c r="P5" s="61" t="s">
        <v>100</v>
      </c>
      <c r="Q5" s="61" t="s">
        <v>126</v>
      </c>
      <c r="R5" s="61" t="s">
        <v>127</v>
      </c>
      <c r="S5" s="61" t="s">
        <v>132</v>
      </c>
      <c r="T5" s="61" t="s">
        <v>139</v>
      </c>
      <c r="U5" s="61" t="s">
        <v>145</v>
      </c>
      <c r="V5" s="61" t="s">
        <v>147</v>
      </c>
      <c r="W5" s="8" t="s">
        <v>6</v>
      </c>
    </row>
    <row r="6" spans="1:23" s="9" customFormat="1" ht="14.6" hidden="1" x14ac:dyDescent="0.4">
      <c r="A6" s="27" t="s">
        <v>8</v>
      </c>
      <c r="B6" s="28"/>
      <c r="C6" s="29"/>
      <c r="D6" s="29"/>
      <c r="E6" s="30"/>
      <c r="F6" s="31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3"/>
    </row>
    <row r="7" spans="1:23" s="9" customFormat="1" ht="14.6" hidden="1" x14ac:dyDescent="0.4">
      <c r="A7" s="10" t="s">
        <v>71</v>
      </c>
      <c r="B7" s="11"/>
      <c r="C7" s="35"/>
      <c r="D7" s="35"/>
      <c r="E7" s="36"/>
      <c r="F7" s="10"/>
      <c r="G7" s="10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21"/>
    </row>
    <row r="8" spans="1:23" s="9" customFormat="1" ht="15" hidden="1" x14ac:dyDescent="0.4">
      <c r="A8" s="40" t="s">
        <v>13</v>
      </c>
      <c r="B8" s="60" t="s">
        <v>53</v>
      </c>
      <c r="C8" s="48" t="s">
        <v>78</v>
      </c>
      <c r="D8" s="67" t="s">
        <v>24</v>
      </c>
      <c r="E8" s="68" t="s">
        <v>25</v>
      </c>
      <c r="F8" s="10" t="s">
        <v>18</v>
      </c>
      <c r="G8" s="10"/>
      <c r="H8" s="41"/>
      <c r="I8" s="41"/>
      <c r="J8" s="41"/>
      <c r="K8" s="41"/>
      <c r="L8" s="76">
        <v>95000</v>
      </c>
      <c r="M8" s="76"/>
      <c r="N8" s="76"/>
      <c r="O8" s="76"/>
      <c r="P8" s="76"/>
      <c r="Q8" s="76"/>
      <c r="R8" s="76"/>
      <c r="S8" s="76"/>
      <c r="T8" s="76"/>
      <c r="U8" s="76"/>
      <c r="V8" s="76"/>
      <c r="W8" s="52">
        <f>L8</f>
        <v>95000</v>
      </c>
    </row>
    <row r="9" spans="1:23" s="9" customFormat="1" ht="14.6" hidden="1" x14ac:dyDescent="0.4">
      <c r="A9" s="44" t="s">
        <v>15</v>
      </c>
      <c r="B9" s="60" t="s">
        <v>53</v>
      </c>
      <c r="C9" s="10" t="s">
        <v>74</v>
      </c>
      <c r="D9" s="67" t="s">
        <v>30</v>
      </c>
      <c r="E9" s="67" t="s">
        <v>31</v>
      </c>
      <c r="F9" s="11" t="s">
        <v>14</v>
      </c>
      <c r="G9" s="11"/>
      <c r="H9" s="41"/>
      <c r="I9" s="41"/>
      <c r="J9" s="41"/>
      <c r="K9" s="76">
        <v>575549.14</v>
      </c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52">
        <f>K9</f>
        <v>575549.14</v>
      </c>
    </row>
    <row r="10" spans="1:23" s="9" customFormat="1" ht="14.6" hidden="1" x14ac:dyDescent="0.4">
      <c r="A10" s="44"/>
      <c r="B10" s="11"/>
      <c r="C10" s="35"/>
      <c r="D10" s="35"/>
      <c r="E10" s="35"/>
      <c r="F10" s="11"/>
      <c r="G10" s="1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52"/>
    </row>
    <row r="11" spans="1:23" s="9" customFormat="1" ht="14.6" hidden="1" x14ac:dyDescent="0.4">
      <c r="A11" s="44"/>
      <c r="B11" s="11"/>
      <c r="C11" s="35"/>
      <c r="D11" s="35"/>
      <c r="E11" s="35"/>
      <c r="F11" s="11"/>
      <c r="G11" s="1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52"/>
    </row>
    <row r="12" spans="1:23" s="9" customFormat="1" ht="14.6" hidden="1" x14ac:dyDescent="0.4">
      <c r="A12" s="27" t="s">
        <v>8</v>
      </c>
      <c r="B12" s="11"/>
      <c r="C12" s="10"/>
      <c r="D12" s="10"/>
      <c r="E12" s="10"/>
      <c r="F12" s="11"/>
      <c r="G12" s="1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52"/>
    </row>
    <row r="13" spans="1:23" s="9" customFormat="1" ht="14.6" hidden="1" x14ac:dyDescent="0.4">
      <c r="A13" s="10" t="s">
        <v>119</v>
      </c>
      <c r="B13" s="11"/>
      <c r="C13" s="10"/>
      <c r="D13" s="10"/>
      <c r="E13" s="10"/>
      <c r="F13" s="11"/>
      <c r="G13" s="1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52"/>
    </row>
    <row r="14" spans="1:23" s="9" customFormat="1" ht="15.45" hidden="1" x14ac:dyDescent="0.4">
      <c r="A14" s="90" t="s">
        <v>122</v>
      </c>
      <c r="B14" s="11" t="s">
        <v>63</v>
      </c>
      <c r="C14" s="91" t="s">
        <v>123</v>
      </c>
      <c r="D14" s="35" t="s">
        <v>124</v>
      </c>
      <c r="E14" s="36" t="s">
        <v>125</v>
      </c>
      <c r="F14" s="49">
        <v>17.800999999999998</v>
      </c>
      <c r="G14" s="92" t="s">
        <v>33</v>
      </c>
      <c r="H14" s="41"/>
      <c r="I14" s="41"/>
      <c r="J14" s="41"/>
      <c r="K14" s="41"/>
      <c r="L14" s="41"/>
      <c r="M14" s="41"/>
      <c r="N14" s="41"/>
      <c r="O14" s="41"/>
      <c r="P14" s="41"/>
      <c r="Q14" s="76">
        <v>12881</v>
      </c>
      <c r="R14" s="76"/>
      <c r="S14" s="76"/>
      <c r="T14" s="76"/>
      <c r="U14" s="76"/>
      <c r="V14" s="76"/>
      <c r="W14" s="52">
        <f>Q14</f>
        <v>12881</v>
      </c>
    </row>
    <row r="15" spans="1:23" s="9" customFormat="1" ht="14.6" hidden="1" x14ac:dyDescent="0.4">
      <c r="A15" s="53"/>
      <c r="B15" s="11"/>
      <c r="C15" s="35"/>
      <c r="D15" s="35"/>
      <c r="E15" s="36"/>
      <c r="F15" s="49"/>
      <c r="G15" s="59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52"/>
    </row>
    <row r="16" spans="1:23" s="9" customFormat="1" ht="14.6" hidden="1" x14ac:dyDescent="0.4">
      <c r="A16" s="53"/>
      <c r="B16" s="11"/>
      <c r="C16" s="10"/>
      <c r="D16" s="48"/>
      <c r="E16" s="57"/>
      <c r="F16" s="10"/>
      <c r="G16" s="10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1"/>
      <c r="W16" s="52"/>
    </row>
    <row r="17" spans="1:23" s="9" customFormat="1" ht="14.6" hidden="1" x14ac:dyDescent="0.4">
      <c r="A17" s="37"/>
      <c r="B17" s="11"/>
      <c r="C17" s="35"/>
      <c r="D17" s="35"/>
      <c r="E17" s="35"/>
      <c r="F17" s="10"/>
      <c r="G17" s="10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52"/>
    </row>
    <row r="18" spans="1:23" s="9" customFormat="1" ht="15" hidden="1" x14ac:dyDescent="0.4">
      <c r="A18" s="43"/>
      <c r="B18" s="11"/>
      <c r="C18" s="35"/>
      <c r="D18" s="35"/>
      <c r="E18" s="35"/>
      <c r="F18" s="10"/>
      <c r="G18" s="10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52"/>
    </row>
    <row r="19" spans="1:23" s="9" customFormat="1" ht="14.6" hidden="1" x14ac:dyDescent="0.4">
      <c r="A19" s="27" t="s">
        <v>8</v>
      </c>
      <c r="B19" s="11"/>
      <c r="C19" s="35"/>
      <c r="D19" s="35"/>
      <c r="E19" s="35"/>
      <c r="F19" s="10"/>
      <c r="G19" s="10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52"/>
    </row>
    <row r="20" spans="1:23" s="9" customFormat="1" ht="14.6" hidden="1" x14ac:dyDescent="0.4">
      <c r="A20" s="10" t="s">
        <v>34</v>
      </c>
      <c r="B20" s="11"/>
      <c r="C20" s="35"/>
      <c r="D20" s="35"/>
      <c r="E20" s="35"/>
      <c r="F20" s="10"/>
      <c r="G20" s="10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52"/>
    </row>
    <row r="21" spans="1:23" s="9" customFormat="1" ht="14.6" hidden="1" x14ac:dyDescent="0.4">
      <c r="A21" s="37"/>
      <c r="B21" s="11"/>
      <c r="C21" s="57"/>
      <c r="D21" s="48" t="s">
        <v>38</v>
      </c>
      <c r="E21" s="48" t="s">
        <v>39</v>
      </c>
      <c r="F21" s="10">
        <v>17.245000000000001</v>
      </c>
      <c r="G21" s="59" t="s">
        <v>35</v>
      </c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52"/>
    </row>
    <row r="22" spans="1:23" s="9" customFormat="1" ht="14.6" hidden="1" x14ac:dyDescent="0.4">
      <c r="A22" s="37"/>
      <c r="B22" s="11"/>
      <c r="C22" s="57"/>
      <c r="D22" s="48" t="s">
        <v>38</v>
      </c>
      <c r="E22" s="48" t="s">
        <v>39</v>
      </c>
      <c r="F22" s="10">
        <v>17.245000000000001</v>
      </c>
      <c r="G22" s="59" t="s">
        <v>35</v>
      </c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52"/>
    </row>
    <row r="23" spans="1:23" s="9" customFormat="1" ht="14.6" hidden="1" x14ac:dyDescent="0.4">
      <c r="A23" s="37"/>
      <c r="B23" s="11"/>
      <c r="C23" s="10"/>
      <c r="D23" s="10"/>
      <c r="E23" s="10"/>
      <c r="F23" s="10"/>
      <c r="G23" s="10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52"/>
    </row>
    <row r="24" spans="1:23" s="9" customFormat="1" ht="14.6" hidden="1" x14ac:dyDescent="0.4">
      <c r="A24" s="47"/>
      <c r="B24" s="11"/>
      <c r="C24" s="10"/>
      <c r="D24" s="10"/>
      <c r="E24" s="10"/>
      <c r="F24" s="10"/>
      <c r="G24" s="10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52"/>
    </row>
    <row r="25" spans="1:23" s="9" customFormat="1" ht="15" x14ac:dyDescent="0.4">
      <c r="A25" s="43"/>
      <c r="B25" s="11"/>
      <c r="C25" s="35"/>
      <c r="D25" s="35"/>
      <c r="E25" s="35"/>
      <c r="F25" s="10"/>
      <c r="G25" s="10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52"/>
    </row>
    <row r="26" spans="1:23" s="9" customFormat="1" ht="14.6" hidden="1" x14ac:dyDescent="0.4">
      <c r="A26" s="27" t="s">
        <v>8</v>
      </c>
      <c r="B26" s="11"/>
      <c r="C26" s="35"/>
      <c r="D26" s="35"/>
      <c r="E26" s="35"/>
      <c r="F26" s="10"/>
      <c r="G26" s="10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52"/>
    </row>
    <row r="27" spans="1:23" s="9" customFormat="1" ht="14.6" hidden="1" x14ac:dyDescent="0.4">
      <c r="A27" s="10" t="s">
        <v>51</v>
      </c>
      <c r="B27" s="11"/>
      <c r="C27" s="35"/>
      <c r="D27" s="35"/>
      <c r="E27" s="35"/>
      <c r="F27" s="10"/>
      <c r="G27" s="10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52"/>
    </row>
    <row r="28" spans="1:23" s="9" customFormat="1" ht="15.45" hidden="1" x14ac:dyDescent="0.4">
      <c r="A28" s="62" t="s">
        <v>52</v>
      </c>
      <c r="B28" s="60" t="s">
        <v>53</v>
      </c>
      <c r="C28" s="10" t="s">
        <v>54</v>
      </c>
      <c r="D28" s="10" t="s">
        <v>21</v>
      </c>
      <c r="E28" s="10" t="s">
        <v>22</v>
      </c>
      <c r="F28" s="10">
        <v>17.225000000000001</v>
      </c>
      <c r="G28" s="75" t="s">
        <v>55</v>
      </c>
      <c r="H28" s="41"/>
      <c r="I28" s="76">
        <f>300000-1</f>
        <v>299999</v>
      </c>
      <c r="J28" s="76"/>
      <c r="K28" s="76"/>
      <c r="L28" s="76"/>
      <c r="M28" s="76"/>
      <c r="N28" s="76"/>
      <c r="O28" s="76"/>
      <c r="P28" s="76"/>
      <c r="Q28" s="76"/>
      <c r="R28" s="76"/>
      <c r="S28" s="76"/>
      <c r="T28" s="76"/>
      <c r="U28" s="76">
        <v>267697.65999999997</v>
      </c>
      <c r="V28" s="76"/>
      <c r="W28" s="52">
        <f>SUM(I28:U28)</f>
        <v>567696.65999999992</v>
      </c>
    </row>
    <row r="29" spans="1:23" s="9" customFormat="1" ht="15.45" hidden="1" x14ac:dyDescent="0.4">
      <c r="A29" s="62" t="s">
        <v>52</v>
      </c>
      <c r="B29" s="63" t="s">
        <v>56</v>
      </c>
      <c r="C29" s="10" t="s">
        <v>54</v>
      </c>
      <c r="D29" s="10" t="s">
        <v>21</v>
      </c>
      <c r="E29" s="10" t="s">
        <v>22</v>
      </c>
      <c r="F29" s="10">
        <v>17.225000000000001</v>
      </c>
      <c r="G29" s="75" t="s">
        <v>55</v>
      </c>
      <c r="H29" s="41"/>
      <c r="I29" s="76">
        <v>1</v>
      </c>
      <c r="J29" s="76"/>
      <c r="K29" s="76"/>
      <c r="L29" s="76"/>
      <c r="M29" s="76"/>
      <c r="N29" s="76"/>
      <c r="O29" s="76"/>
      <c r="P29" s="76"/>
      <c r="Q29" s="76"/>
      <c r="R29" s="76"/>
      <c r="S29" s="76"/>
      <c r="T29" s="76"/>
      <c r="U29" s="76"/>
      <c r="V29" s="76"/>
      <c r="W29" s="52">
        <f>SUM(I29)</f>
        <v>1</v>
      </c>
    </row>
    <row r="30" spans="1:23" s="9" customFormat="1" ht="14.6" hidden="1" x14ac:dyDescent="0.4">
      <c r="A30" s="62"/>
      <c r="B30" s="63"/>
      <c r="C30" s="10"/>
      <c r="D30" s="10"/>
      <c r="E30" s="10"/>
      <c r="F30" s="10"/>
      <c r="G30" s="10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52"/>
    </row>
    <row r="31" spans="1:23" s="9" customFormat="1" ht="14.6" hidden="1" x14ac:dyDescent="0.4">
      <c r="A31" s="37"/>
      <c r="B31" s="11"/>
      <c r="C31" s="35"/>
      <c r="D31" s="35"/>
      <c r="E31" s="36"/>
      <c r="F31" s="10"/>
      <c r="G31" s="10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52"/>
    </row>
    <row r="32" spans="1:23" s="9" customFormat="1" ht="14.6" hidden="1" x14ac:dyDescent="0.4">
      <c r="A32" s="37"/>
      <c r="B32" s="11"/>
      <c r="C32" s="35"/>
      <c r="D32" s="35"/>
      <c r="E32" s="36"/>
      <c r="F32" s="10"/>
      <c r="G32" s="10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52"/>
    </row>
    <row r="33" spans="1:24" s="9" customFormat="1" ht="14.6" hidden="1" x14ac:dyDescent="0.4">
      <c r="A33" s="37"/>
      <c r="B33" s="11"/>
      <c r="C33" s="35"/>
      <c r="D33" s="35"/>
      <c r="E33" s="36"/>
      <c r="F33" s="10"/>
      <c r="G33" s="10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52"/>
    </row>
    <row r="34" spans="1:24" s="9" customFormat="1" ht="14.6" hidden="1" x14ac:dyDescent="0.4">
      <c r="A34" s="37"/>
      <c r="B34" s="11"/>
      <c r="C34" s="35"/>
      <c r="D34" s="35"/>
      <c r="E34" s="36"/>
      <c r="F34" s="10"/>
      <c r="G34" s="10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52"/>
    </row>
    <row r="35" spans="1:24" s="9" customFormat="1" ht="14.6" hidden="1" x14ac:dyDescent="0.4">
      <c r="A35" s="27" t="s">
        <v>8</v>
      </c>
      <c r="B35" s="11"/>
      <c r="C35" s="35"/>
      <c r="D35" s="35"/>
      <c r="E35" s="36"/>
      <c r="F35" s="10"/>
      <c r="G35" s="10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52"/>
    </row>
    <row r="36" spans="1:24" s="9" customFormat="1" ht="14.6" hidden="1" x14ac:dyDescent="0.4">
      <c r="A36" s="10" t="s">
        <v>61</v>
      </c>
      <c r="B36" s="11"/>
      <c r="C36" s="35"/>
      <c r="D36" s="35"/>
      <c r="E36" s="36"/>
      <c r="F36" s="10"/>
      <c r="G36" s="10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52"/>
    </row>
    <row r="37" spans="1:24" s="9" customFormat="1" ht="15.9" hidden="1" x14ac:dyDescent="0.45">
      <c r="A37" s="64" t="s">
        <v>62</v>
      </c>
      <c r="B37" s="11" t="s">
        <v>63</v>
      </c>
      <c r="C37" s="48" t="s">
        <v>64</v>
      </c>
      <c r="D37" s="65" t="s">
        <v>23</v>
      </c>
      <c r="E37" s="65">
        <v>6501</v>
      </c>
      <c r="F37" s="11">
        <v>17.259</v>
      </c>
      <c r="G37" s="70" t="s">
        <v>36</v>
      </c>
      <c r="H37" s="41"/>
      <c r="I37" s="41"/>
      <c r="J37" s="76">
        <f>936861-1</f>
        <v>936860</v>
      </c>
      <c r="K37" s="76"/>
      <c r="L37" s="76"/>
      <c r="M37" s="76"/>
      <c r="N37" s="76"/>
      <c r="O37" s="76"/>
      <c r="P37" s="76"/>
      <c r="Q37" s="76"/>
      <c r="R37" s="76"/>
      <c r="S37" s="76"/>
      <c r="T37" s="76"/>
      <c r="U37" s="76"/>
      <c r="V37" s="76"/>
      <c r="W37" s="52">
        <f>SUM(J37)</f>
        <v>936860</v>
      </c>
    </row>
    <row r="38" spans="1:24" s="9" customFormat="1" ht="15.9" hidden="1" x14ac:dyDescent="0.45">
      <c r="A38" s="64" t="s">
        <v>62</v>
      </c>
      <c r="B38" s="11" t="s">
        <v>65</v>
      </c>
      <c r="C38" s="48" t="s">
        <v>64</v>
      </c>
      <c r="D38" s="65" t="s">
        <v>23</v>
      </c>
      <c r="E38" s="65">
        <v>6501</v>
      </c>
      <c r="F38" s="11">
        <v>17.259</v>
      </c>
      <c r="G38" s="70" t="s">
        <v>36</v>
      </c>
      <c r="H38" s="41"/>
      <c r="I38" s="41"/>
      <c r="J38" s="76">
        <v>1</v>
      </c>
      <c r="K38" s="76"/>
      <c r="L38" s="76"/>
      <c r="M38" s="76"/>
      <c r="N38" s="76"/>
      <c r="O38" s="76"/>
      <c r="P38" s="76"/>
      <c r="Q38" s="76"/>
      <c r="R38" s="76"/>
      <c r="S38" s="76"/>
      <c r="T38" s="76"/>
      <c r="U38" s="76"/>
      <c r="V38" s="76"/>
      <c r="W38" s="52">
        <f t="shared" ref="W38:W42" si="0">SUM(J38)</f>
        <v>1</v>
      </c>
    </row>
    <row r="39" spans="1:24" s="9" customFormat="1" ht="15.45" hidden="1" x14ac:dyDescent="0.4">
      <c r="A39" s="42" t="s">
        <v>66</v>
      </c>
      <c r="B39" s="11" t="s">
        <v>63</v>
      </c>
      <c r="C39" s="48" t="s">
        <v>67</v>
      </c>
      <c r="D39" s="66" t="s">
        <v>26</v>
      </c>
      <c r="E39" s="66">
        <v>6502</v>
      </c>
      <c r="F39" s="10">
        <v>17.257999999999999</v>
      </c>
      <c r="G39" s="70" t="s">
        <v>36</v>
      </c>
      <c r="H39" s="41"/>
      <c r="I39" s="41"/>
      <c r="J39" s="76">
        <f>175384-1</f>
        <v>175383</v>
      </c>
      <c r="K39" s="76"/>
      <c r="L39" s="76"/>
      <c r="M39" s="76"/>
      <c r="N39" s="76"/>
      <c r="O39" s="76"/>
      <c r="P39" s="76"/>
      <c r="Q39" s="76"/>
      <c r="R39" s="76"/>
      <c r="S39" s="76"/>
      <c r="T39" s="76"/>
      <c r="U39" s="76"/>
      <c r="V39" s="76"/>
      <c r="W39" s="52">
        <f t="shared" si="0"/>
        <v>175383</v>
      </c>
    </row>
    <row r="40" spans="1:24" s="9" customFormat="1" ht="15.45" hidden="1" x14ac:dyDescent="0.4">
      <c r="A40" s="42" t="s">
        <v>66</v>
      </c>
      <c r="B40" s="11" t="s">
        <v>65</v>
      </c>
      <c r="C40" s="48" t="s">
        <v>67</v>
      </c>
      <c r="D40" s="66" t="s">
        <v>26</v>
      </c>
      <c r="E40" s="66">
        <v>6502</v>
      </c>
      <c r="F40" s="10">
        <v>17.257999999999999</v>
      </c>
      <c r="G40" s="70" t="s">
        <v>36</v>
      </c>
      <c r="H40" s="41"/>
      <c r="I40" s="41"/>
      <c r="J40" s="76">
        <v>1</v>
      </c>
      <c r="K40" s="76"/>
      <c r="L40" s="76"/>
      <c r="M40" s="76"/>
      <c r="N40" s="76"/>
      <c r="O40" s="76"/>
      <c r="P40" s="76"/>
      <c r="Q40" s="76"/>
      <c r="R40" s="76"/>
      <c r="S40" s="76"/>
      <c r="T40" s="76"/>
      <c r="U40" s="76"/>
      <c r="V40" s="76"/>
      <c r="W40" s="52">
        <f t="shared" si="0"/>
        <v>1</v>
      </c>
    </row>
    <row r="41" spans="1:24" s="9" customFormat="1" ht="15.45" hidden="1" x14ac:dyDescent="0.4">
      <c r="A41" s="42"/>
      <c r="B41" s="11"/>
      <c r="C41" s="10"/>
      <c r="D41" s="66"/>
      <c r="E41" s="66"/>
      <c r="F41" s="10"/>
      <c r="G41" s="70"/>
      <c r="H41" s="41"/>
      <c r="I41" s="41"/>
      <c r="J41" s="76"/>
      <c r="K41" s="76"/>
      <c r="L41" s="76"/>
      <c r="M41" s="76"/>
      <c r="N41" s="76"/>
      <c r="O41" s="76"/>
      <c r="P41" s="76"/>
      <c r="Q41" s="76"/>
      <c r="R41" s="76"/>
      <c r="S41" s="76"/>
      <c r="T41" s="76"/>
      <c r="U41" s="76"/>
      <c r="V41" s="76"/>
      <c r="W41" s="52">
        <f t="shared" si="0"/>
        <v>0</v>
      </c>
    </row>
    <row r="42" spans="1:24" s="9" customFormat="1" ht="15.45" hidden="1" x14ac:dyDescent="0.4">
      <c r="A42" s="42"/>
      <c r="B42" s="11"/>
      <c r="C42" s="10"/>
      <c r="D42" s="66"/>
      <c r="E42" s="66"/>
      <c r="F42" s="10"/>
      <c r="G42" s="70"/>
      <c r="H42" s="41"/>
      <c r="I42" s="41"/>
      <c r="J42" s="76"/>
      <c r="K42" s="76"/>
      <c r="L42" s="76"/>
      <c r="M42" s="76"/>
      <c r="N42" s="76"/>
      <c r="O42" s="76"/>
      <c r="P42" s="76"/>
      <c r="Q42" s="76"/>
      <c r="R42" s="76"/>
      <c r="S42" s="76"/>
      <c r="T42" s="76"/>
      <c r="U42" s="76"/>
      <c r="V42" s="76"/>
      <c r="W42" s="52">
        <f t="shared" si="0"/>
        <v>0</v>
      </c>
    </row>
    <row r="43" spans="1:24" s="9" customFormat="1" ht="14.6" hidden="1" x14ac:dyDescent="0.4">
      <c r="A43" s="42" t="s">
        <v>66</v>
      </c>
      <c r="B43" s="11" t="s">
        <v>63</v>
      </c>
      <c r="C43" s="48" t="s">
        <v>82</v>
      </c>
      <c r="D43" s="10" t="s">
        <v>26</v>
      </c>
      <c r="E43" s="10">
        <v>6502</v>
      </c>
      <c r="F43" s="10">
        <v>17.257999999999999</v>
      </c>
      <c r="G43" s="77" t="s">
        <v>36</v>
      </c>
      <c r="H43" s="41"/>
      <c r="I43" s="41"/>
      <c r="J43" s="76"/>
      <c r="K43" s="76"/>
      <c r="L43" s="76"/>
      <c r="M43" s="76">
        <f>716738-78663.45-1</f>
        <v>638073.55000000005</v>
      </c>
      <c r="N43" s="76"/>
      <c r="O43" s="76"/>
      <c r="P43" s="76"/>
      <c r="Q43" s="76"/>
      <c r="R43" s="76"/>
      <c r="S43" s="76"/>
      <c r="T43" s="76"/>
      <c r="U43" s="76"/>
      <c r="V43" s="76"/>
      <c r="W43" s="52">
        <f>M43</f>
        <v>638073.55000000005</v>
      </c>
    </row>
    <row r="44" spans="1:24" s="9" customFormat="1" ht="14.6" hidden="1" x14ac:dyDescent="0.4">
      <c r="A44" s="42" t="s">
        <v>66</v>
      </c>
      <c r="B44" s="11" t="s">
        <v>65</v>
      </c>
      <c r="C44" s="48" t="s">
        <v>82</v>
      </c>
      <c r="D44" s="10" t="s">
        <v>26</v>
      </c>
      <c r="E44" s="10">
        <v>6502</v>
      </c>
      <c r="F44" s="10">
        <v>17.257999999999999</v>
      </c>
      <c r="G44" s="77" t="s">
        <v>36</v>
      </c>
      <c r="H44" s="41"/>
      <c r="I44" s="41"/>
      <c r="J44" s="76"/>
      <c r="K44" s="76"/>
      <c r="L44" s="76"/>
      <c r="M44" s="76">
        <v>1</v>
      </c>
      <c r="N44" s="76"/>
      <c r="O44" s="76"/>
      <c r="P44" s="76"/>
      <c r="Q44" s="76"/>
      <c r="R44" s="76"/>
      <c r="S44" s="76"/>
      <c r="T44" s="76"/>
      <c r="U44" s="76"/>
      <c r="V44" s="76"/>
      <c r="W44" s="52">
        <f>M44</f>
        <v>1</v>
      </c>
    </row>
    <row r="45" spans="1:24" s="9" customFormat="1" ht="15.9" hidden="1" x14ac:dyDescent="0.45">
      <c r="A45" s="37"/>
      <c r="B45" s="11"/>
      <c r="C45" s="10"/>
      <c r="D45" s="66"/>
      <c r="E45" s="65"/>
      <c r="F45" s="10"/>
      <c r="G45" s="70"/>
      <c r="H45" s="41"/>
      <c r="I45" s="41"/>
      <c r="J45" s="76"/>
      <c r="K45" s="76"/>
      <c r="L45" s="76"/>
      <c r="M45" s="76"/>
      <c r="N45" s="76"/>
      <c r="O45" s="76"/>
      <c r="P45" s="76"/>
      <c r="Q45" s="76"/>
      <c r="R45" s="76"/>
      <c r="S45" s="76"/>
      <c r="T45" s="76"/>
      <c r="U45" s="76"/>
      <c r="V45" s="76"/>
      <c r="W45" s="52"/>
    </row>
    <row r="46" spans="1:24" s="9" customFormat="1" ht="14.6" hidden="1" x14ac:dyDescent="0.4">
      <c r="A46" s="37" t="s">
        <v>94</v>
      </c>
      <c r="B46" s="11" t="s">
        <v>63</v>
      </c>
      <c r="C46" s="10" t="s">
        <v>95</v>
      </c>
      <c r="D46" s="10" t="s">
        <v>96</v>
      </c>
      <c r="E46" s="10">
        <v>6503</v>
      </c>
      <c r="F46" s="10">
        <v>17.277999999999999</v>
      </c>
      <c r="G46" s="77" t="s">
        <v>36</v>
      </c>
      <c r="H46" s="41"/>
      <c r="I46" s="41"/>
      <c r="J46" s="76"/>
      <c r="K46" s="76"/>
      <c r="L46" s="76"/>
      <c r="M46" s="76"/>
      <c r="N46" s="76"/>
      <c r="O46" s="76">
        <f>177757-1</f>
        <v>177756</v>
      </c>
      <c r="P46" s="76"/>
      <c r="Q46" s="76"/>
      <c r="R46" s="76"/>
      <c r="S46" s="76"/>
      <c r="T46" s="76"/>
      <c r="U46" s="76"/>
      <c r="V46" s="76"/>
      <c r="W46" s="52">
        <f>O46</f>
        <v>177756</v>
      </c>
    </row>
    <row r="47" spans="1:24" s="9" customFormat="1" ht="14.6" hidden="1" x14ac:dyDescent="0.4">
      <c r="A47" s="37" t="s">
        <v>94</v>
      </c>
      <c r="B47" s="11" t="s">
        <v>65</v>
      </c>
      <c r="C47" s="10" t="s">
        <v>95</v>
      </c>
      <c r="D47" s="10" t="s">
        <v>96</v>
      </c>
      <c r="E47" s="10">
        <v>6503</v>
      </c>
      <c r="F47" s="10">
        <v>17.277999999999999</v>
      </c>
      <c r="G47" s="77" t="s">
        <v>36</v>
      </c>
      <c r="H47" s="41"/>
      <c r="I47" s="41"/>
      <c r="J47" s="76"/>
      <c r="K47" s="76"/>
      <c r="L47" s="76"/>
      <c r="M47" s="76"/>
      <c r="N47" s="76"/>
      <c r="O47" s="76">
        <v>1</v>
      </c>
      <c r="P47" s="76"/>
      <c r="Q47" s="76"/>
      <c r="R47" s="76"/>
      <c r="S47" s="76"/>
      <c r="T47" s="76"/>
      <c r="U47" s="76"/>
      <c r="V47" s="76"/>
      <c r="W47" s="52">
        <f t="shared" ref="W47:W49" si="1">O47</f>
        <v>1</v>
      </c>
    </row>
    <row r="48" spans="1:24" s="9" customFormat="1" ht="14.6" hidden="1" x14ac:dyDescent="0.4">
      <c r="A48" s="37" t="s">
        <v>94</v>
      </c>
      <c r="B48" s="11" t="s">
        <v>63</v>
      </c>
      <c r="C48" s="10" t="s">
        <v>97</v>
      </c>
      <c r="D48" s="10" t="s">
        <v>96</v>
      </c>
      <c r="E48" s="10">
        <v>6503</v>
      </c>
      <c r="F48" s="10">
        <v>17.277999999999999</v>
      </c>
      <c r="G48" s="77" t="s">
        <v>36</v>
      </c>
      <c r="H48" s="41"/>
      <c r="I48" s="41"/>
      <c r="J48" s="76"/>
      <c r="K48" s="76"/>
      <c r="L48" s="76"/>
      <c r="M48" s="76"/>
      <c r="N48" s="76"/>
      <c r="O48" s="76">
        <f>646845-63034.95-1</f>
        <v>583809.05000000005</v>
      </c>
      <c r="P48" s="76"/>
      <c r="Q48" s="76"/>
      <c r="R48" s="76"/>
      <c r="S48" s="76"/>
      <c r="T48" s="76"/>
      <c r="U48" s="76"/>
      <c r="V48" s="76"/>
      <c r="W48" s="52">
        <f t="shared" si="1"/>
        <v>583809.05000000005</v>
      </c>
      <c r="X48" s="54"/>
    </row>
    <row r="49" spans="1:23" s="9" customFormat="1" ht="14.6" hidden="1" x14ac:dyDescent="0.4">
      <c r="A49" s="37" t="s">
        <v>94</v>
      </c>
      <c r="B49" s="11" t="s">
        <v>65</v>
      </c>
      <c r="C49" s="10" t="s">
        <v>97</v>
      </c>
      <c r="D49" s="10" t="s">
        <v>96</v>
      </c>
      <c r="E49" s="10">
        <v>6503</v>
      </c>
      <c r="F49" s="10">
        <v>17.277999999999999</v>
      </c>
      <c r="G49" s="77" t="s">
        <v>36</v>
      </c>
      <c r="H49" s="41"/>
      <c r="I49" s="41"/>
      <c r="J49" s="76"/>
      <c r="K49" s="76"/>
      <c r="L49" s="76"/>
      <c r="M49" s="76"/>
      <c r="N49" s="76"/>
      <c r="O49" s="76">
        <v>1</v>
      </c>
      <c r="P49" s="76"/>
      <c r="Q49" s="76"/>
      <c r="R49" s="76"/>
      <c r="S49" s="76"/>
      <c r="T49" s="76"/>
      <c r="U49" s="76"/>
      <c r="V49" s="76"/>
      <c r="W49" s="52">
        <f t="shared" si="1"/>
        <v>1</v>
      </c>
    </row>
    <row r="50" spans="1:23" s="9" customFormat="1" ht="14.6" hidden="1" x14ac:dyDescent="0.4">
      <c r="A50" s="37"/>
      <c r="B50" s="11"/>
      <c r="C50" s="56"/>
      <c r="D50" s="10"/>
      <c r="E50" s="11"/>
      <c r="F50" s="10"/>
      <c r="G50" s="10"/>
      <c r="H50" s="41"/>
      <c r="I50" s="41"/>
      <c r="J50" s="41"/>
      <c r="K50" s="41"/>
      <c r="L50" s="41"/>
      <c r="M50" s="41"/>
      <c r="N50" s="41"/>
      <c r="O50" s="76"/>
      <c r="P50" s="76"/>
      <c r="Q50" s="76"/>
      <c r="R50" s="76"/>
      <c r="S50" s="76"/>
      <c r="T50" s="76"/>
      <c r="U50" s="76"/>
      <c r="V50" s="76"/>
      <c r="W50" s="52"/>
    </row>
    <row r="51" spans="1:23" s="9" customFormat="1" ht="14.6" hidden="1" x14ac:dyDescent="0.4">
      <c r="A51" s="37"/>
      <c r="B51" s="11"/>
      <c r="C51" s="56"/>
      <c r="D51" s="10"/>
      <c r="E51" s="11"/>
      <c r="F51" s="10"/>
      <c r="G51" s="10"/>
      <c r="H51" s="41"/>
      <c r="I51" s="41"/>
      <c r="J51" s="41"/>
      <c r="K51" s="41"/>
      <c r="L51" s="41"/>
      <c r="M51" s="41"/>
      <c r="N51" s="41"/>
      <c r="O51" s="76"/>
      <c r="P51" s="76"/>
      <c r="Q51" s="76"/>
      <c r="R51" s="76"/>
      <c r="S51" s="76"/>
      <c r="T51" s="76"/>
      <c r="U51" s="76"/>
      <c r="V51" s="76"/>
      <c r="W51" s="52"/>
    </row>
    <row r="52" spans="1:23" s="9" customFormat="1" ht="14.6" hidden="1" x14ac:dyDescent="0.4">
      <c r="A52" s="37"/>
      <c r="B52" s="55"/>
      <c r="C52" s="49"/>
      <c r="D52" s="10"/>
      <c r="E52" s="11"/>
      <c r="F52" s="10"/>
      <c r="G52" s="10"/>
      <c r="H52" s="41"/>
      <c r="I52" s="41"/>
      <c r="J52" s="41"/>
      <c r="K52" s="41"/>
      <c r="L52" s="41"/>
      <c r="M52" s="41"/>
      <c r="N52" s="41"/>
      <c r="O52" s="76"/>
      <c r="P52" s="76"/>
      <c r="Q52" s="76"/>
      <c r="R52" s="76"/>
      <c r="S52" s="76"/>
      <c r="T52" s="76"/>
      <c r="U52" s="76"/>
      <c r="V52" s="76"/>
      <c r="W52" s="52"/>
    </row>
    <row r="53" spans="1:23" s="9" customFormat="1" ht="14.6" hidden="1" x14ac:dyDescent="0.4">
      <c r="A53" s="37"/>
      <c r="B53" s="11"/>
      <c r="C53" s="10"/>
      <c r="D53" s="10"/>
      <c r="E53" s="11"/>
      <c r="F53" s="10"/>
      <c r="G53" s="10"/>
      <c r="H53" s="41"/>
      <c r="I53" s="41"/>
      <c r="J53" s="41"/>
      <c r="K53" s="41"/>
      <c r="L53" s="41"/>
      <c r="M53" s="41"/>
      <c r="N53" s="41"/>
      <c r="O53" s="76"/>
      <c r="P53" s="76"/>
      <c r="Q53" s="76"/>
      <c r="R53" s="76"/>
      <c r="S53" s="76"/>
      <c r="T53" s="76"/>
      <c r="U53" s="76"/>
      <c r="V53" s="76"/>
      <c r="W53" s="52"/>
    </row>
    <row r="54" spans="1:23" s="9" customFormat="1" ht="14.6" x14ac:dyDescent="0.4">
      <c r="A54" s="27" t="s">
        <v>8</v>
      </c>
      <c r="B54" s="11"/>
      <c r="C54" s="35"/>
      <c r="D54" s="35"/>
      <c r="E54" s="35"/>
      <c r="F54" s="10"/>
      <c r="G54" s="10"/>
      <c r="H54" s="41"/>
      <c r="I54" s="41"/>
      <c r="J54" s="41"/>
      <c r="K54" s="41"/>
      <c r="L54" s="41"/>
      <c r="M54" s="41"/>
      <c r="N54" s="76"/>
      <c r="O54" s="76"/>
      <c r="P54" s="76"/>
      <c r="Q54" s="76"/>
      <c r="R54" s="76"/>
      <c r="S54" s="76"/>
      <c r="T54" s="76"/>
      <c r="U54" s="76"/>
      <c r="V54" s="76"/>
      <c r="W54" s="52"/>
    </row>
    <row r="55" spans="1:23" s="9" customFormat="1" ht="14.6" x14ac:dyDescent="0.4">
      <c r="A55" s="10" t="s">
        <v>50</v>
      </c>
      <c r="B55" s="11"/>
      <c r="C55" s="35"/>
      <c r="D55" s="35"/>
      <c r="E55" s="35"/>
      <c r="F55" s="10"/>
      <c r="G55" s="10"/>
      <c r="H55" s="41"/>
      <c r="I55" s="41"/>
      <c r="J55" s="41"/>
      <c r="K55" s="41"/>
      <c r="L55" s="41"/>
      <c r="M55" s="41"/>
      <c r="N55" s="76"/>
      <c r="O55" s="76"/>
      <c r="P55" s="76"/>
      <c r="Q55" s="76"/>
      <c r="R55" s="76"/>
      <c r="S55" s="76"/>
      <c r="T55" s="76"/>
      <c r="U55" s="76"/>
      <c r="V55" s="76"/>
      <c r="W55" s="52"/>
    </row>
    <row r="56" spans="1:23" s="9" customFormat="1" ht="14.6" hidden="1" x14ac:dyDescent="0.4">
      <c r="A56" s="93" t="s">
        <v>16</v>
      </c>
      <c r="B56" s="11" t="s">
        <v>53</v>
      </c>
      <c r="C56" s="10" t="s">
        <v>130</v>
      </c>
      <c r="D56" s="10" t="s">
        <v>27</v>
      </c>
      <c r="E56" s="10" t="s">
        <v>28</v>
      </c>
      <c r="F56" s="11">
        <v>17.207000000000001</v>
      </c>
      <c r="G56" s="59" t="s">
        <v>37</v>
      </c>
      <c r="H56" s="41"/>
      <c r="I56" s="41"/>
      <c r="J56" s="41"/>
      <c r="K56" s="41"/>
      <c r="L56" s="41"/>
      <c r="M56" s="41"/>
      <c r="N56" s="76"/>
      <c r="O56" s="76"/>
      <c r="P56" s="76"/>
      <c r="Q56" s="76"/>
      <c r="R56" s="76">
        <f>19353.59-1</f>
        <v>19352.59</v>
      </c>
      <c r="S56" s="76"/>
      <c r="T56" s="76"/>
      <c r="U56" s="76"/>
      <c r="V56" s="76"/>
      <c r="W56" s="52">
        <f>R56</f>
        <v>19352.59</v>
      </c>
    </row>
    <row r="57" spans="1:23" s="9" customFormat="1" ht="14.6" hidden="1" x14ac:dyDescent="0.4">
      <c r="A57" s="93" t="s">
        <v>16</v>
      </c>
      <c r="B57" s="11" t="s">
        <v>131</v>
      </c>
      <c r="C57" s="10" t="s">
        <v>130</v>
      </c>
      <c r="D57" s="10" t="s">
        <v>27</v>
      </c>
      <c r="E57" s="10" t="s">
        <v>28</v>
      </c>
      <c r="F57" s="11">
        <v>17.207000000000001</v>
      </c>
      <c r="G57" s="59" t="s">
        <v>37</v>
      </c>
      <c r="H57" s="41"/>
      <c r="I57" s="41"/>
      <c r="J57" s="41"/>
      <c r="K57" s="41"/>
      <c r="L57" s="41"/>
      <c r="M57" s="41"/>
      <c r="N57" s="76"/>
      <c r="O57" s="76"/>
      <c r="P57" s="76"/>
      <c r="Q57" s="76"/>
      <c r="R57" s="76">
        <v>1</v>
      </c>
      <c r="S57" s="76"/>
      <c r="T57" s="76"/>
      <c r="U57" s="76"/>
      <c r="V57" s="76"/>
      <c r="W57" s="52">
        <f t="shared" ref="W57:W59" si="2">R57</f>
        <v>1</v>
      </c>
    </row>
    <row r="58" spans="1:23" s="9" customFormat="1" ht="14.6" hidden="1" x14ac:dyDescent="0.4">
      <c r="A58" s="42" t="s">
        <v>17</v>
      </c>
      <c r="B58" s="11" t="s">
        <v>53</v>
      </c>
      <c r="C58" s="10" t="s">
        <v>130</v>
      </c>
      <c r="D58" s="10" t="s">
        <v>27</v>
      </c>
      <c r="E58" s="10" t="s">
        <v>29</v>
      </c>
      <c r="F58" s="11">
        <v>17.207000000000001</v>
      </c>
      <c r="G58" s="59" t="s">
        <v>37</v>
      </c>
      <c r="H58" s="41"/>
      <c r="I58" s="41"/>
      <c r="J58" s="41"/>
      <c r="K58" s="41"/>
      <c r="L58" s="41"/>
      <c r="M58" s="41"/>
      <c r="N58" s="76"/>
      <c r="O58" s="76"/>
      <c r="P58" s="76"/>
      <c r="Q58" s="76"/>
      <c r="R58" s="76">
        <f>48882-1</f>
        <v>48881</v>
      </c>
      <c r="S58" s="76"/>
      <c r="T58" s="76"/>
      <c r="U58" s="76"/>
      <c r="V58" s="76"/>
      <c r="W58" s="52">
        <f t="shared" si="2"/>
        <v>48881</v>
      </c>
    </row>
    <row r="59" spans="1:23" s="9" customFormat="1" ht="14.6" hidden="1" x14ac:dyDescent="0.4">
      <c r="A59" s="42" t="s">
        <v>17</v>
      </c>
      <c r="B59" s="11" t="s">
        <v>131</v>
      </c>
      <c r="C59" s="10" t="s">
        <v>130</v>
      </c>
      <c r="D59" s="10" t="s">
        <v>27</v>
      </c>
      <c r="E59" s="10" t="s">
        <v>29</v>
      </c>
      <c r="F59" s="11">
        <v>17.207000000000001</v>
      </c>
      <c r="G59" s="59" t="s">
        <v>37</v>
      </c>
      <c r="H59" s="41"/>
      <c r="I59" s="41"/>
      <c r="J59" s="41"/>
      <c r="K59" s="41"/>
      <c r="L59" s="41"/>
      <c r="M59" s="41"/>
      <c r="N59" s="76"/>
      <c r="O59" s="76"/>
      <c r="P59" s="76"/>
      <c r="Q59" s="76"/>
      <c r="R59" s="76">
        <v>1</v>
      </c>
      <c r="S59" s="76"/>
      <c r="T59" s="76"/>
      <c r="U59" s="76"/>
      <c r="V59" s="76"/>
      <c r="W59" s="52">
        <f t="shared" si="2"/>
        <v>1</v>
      </c>
    </row>
    <row r="60" spans="1:23" s="9" customFormat="1" ht="14.6" hidden="1" x14ac:dyDescent="0.4">
      <c r="A60" s="72" t="s">
        <v>44</v>
      </c>
      <c r="B60" s="11" t="s">
        <v>48</v>
      </c>
      <c r="C60" s="74" t="s">
        <v>49</v>
      </c>
      <c r="D60" s="10" t="s">
        <v>19</v>
      </c>
      <c r="E60" s="10" t="s">
        <v>20</v>
      </c>
      <c r="F60" s="10">
        <v>10.561</v>
      </c>
      <c r="G60" s="11"/>
      <c r="H60" s="73">
        <v>9476.43</v>
      </c>
      <c r="I60" s="12"/>
      <c r="J60" s="12"/>
      <c r="K60" s="12"/>
      <c r="L60" s="12"/>
      <c r="M60" s="12"/>
      <c r="N60" s="73"/>
      <c r="O60" s="73"/>
      <c r="P60" s="73"/>
      <c r="Q60" s="73"/>
      <c r="R60" s="73"/>
      <c r="S60" s="73"/>
      <c r="T60" s="73"/>
      <c r="U60" s="73"/>
      <c r="V60" s="73"/>
      <c r="W60" s="52">
        <f>SUM(H60:I60)</f>
        <v>9476.43</v>
      </c>
    </row>
    <row r="61" spans="1:23" s="9" customFormat="1" ht="15.45" hidden="1" x14ac:dyDescent="0.4">
      <c r="A61" s="80" t="s">
        <v>91</v>
      </c>
      <c r="B61" s="11" t="s">
        <v>84</v>
      </c>
      <c r="C61" s="10" t="s">
        <v>85</v>
      </c>
      <c r="D61" s="10" t="s">
        <v>86</v>
      </c>
      <c r="E61" s="10" t="s">
        <v>87</v>
      </c>
      <c r="F61" s="78"/>
      <c r="G61" s="46"/>
      <c r="H61" s="79"/>
      <c r="I61" s="23"/>
      <c r="J61" s="23"/>
      <c r="K61" s="23"/>
      <c r="L61" s="23"/>
      <c r="M61" s="23"/>
      <c r="N61" s="79">
        <f>80561.5273836726-1</f>
        <v>80560.527383672597</v>
      </c>
      <c r="O61" s="79"/>
      <c r="P61" s="79"/>
      <c r="Q61" s="79"/>
      <c r="R61" s="79"/>
      <c r="S61" s="79"/>
      <c r="T61" s="79"/>
      <c r="U61" s="79"/>
      <c r="V61" s="79"/>
      <c r="W61" s="52">
        <f>N61</f>
        <v>80560.527383672597</v>
      </c>
    </row>
    <row r="62" spans="1:23" s="9" customFormat="1" ht="15.45" hidden="1" x14ac:dyDescent="0.4">
      <c r="A62" s="80" t="s">
        <v>91</v>
      </c>
      <c r="B62" s="11" t="s">
        <v>88</v>
      </c>
      <c r="C62" s="10" t="s">
        <v>85</v>
      </c>
      <c r="D62" s="10" t="s">
        <v>86</v>
      </c>
      <c r="E62" s="10" t="s">
        <v>87</v>
      </c>
      <c r="F62" s="78"/>
      <c r="G62" s="46"/>
      <c r="H62" s="79"/>
      <c r="I62" s="23"/>
      <c r="J62" s="23"/>
      <c r="K62" s="23"/>
      <c r="L62" s="23"/>
      <c r="M62" s="23"/>
      <c r="N62" s="79">
        <v>1</v>
      </c>
      <c r="O62" s="79"/>
      <c r="P62" s="79"/>
      <c r="Q62" s="79"/>
      <c r="R62" s="79"/>
      <c r="S62" s="79"/>
      <c r="T62" s="79"/>
      <c r="U62" s="79"/>
      <c r="V62" s="79"/>
      <c r="W62" s="52">
        <f>N62</f>
        <v>1</v>
      </c>
    </row>
    <row r="63" spans="1:23" s="9" customFormat="1" ht="15.45" hidden="1" x14ac:dyDescent="0.4">
      <c r="A63" s="80" t="s">
        <v>101</v>
      </c>
      <c r="B63" s="11" t="s">
        <v>63</v>
      </c>
      <c r="C63" s="85" t="s">
        <v>102</v>
      </c>
      <c r="D63" s="86" t="s">
        <v>103</v>
      </c>
      <c r="E63" s="10" t="s">
        <v>104</v>
      </c>
      <c r="F63" s="78"/>
      <c r="G63" s="46"/>
      <c r="H63" s="79"/>
      <c r="I63" s="23"/>
      <c r="J63" s="23"/>
      <c r="K63" s="23"/>
      <c r="L63" s="23"/>
      <c r="M63" s="23"/>
      <c r="N63" s="79"/>
      <c r="O63" s="79"/>
      <c r="P63" s="79">
        <v>5118</v>
      </c>
      <c r="Q63" s="79"/>
      <c r="R63" s="79"/>
      <c r="S63" s="79"/>
      <c r="T63" s="79"/>
      <c r="U63" s="79"/>
      <c r="V63" s="79"/>
      <c r="W63" s="52">
        <f>P63</f>
        <v>5118</v>
      </c>
    </row>
    <row r="64" spans="1:23" s="9" customFormat="1" ht="15.45" hidden="1" x14ac:dyDescent="0.4">
      <c r="A64" s="80" t="s">
        <v>105</v>
      </c>
      <c r="B64" s="11" t="s">
        <v>63</v>
      </c>
      <c r="C64" s="87" t="s">
        <v>106</v>
      </c>
      <c r="D64" s="87" t="s">
        <v>107</v>
      </c>
      <c r="E64" s="10" t="s">
        <v>108</v>
      </c>
      <c r="F64" s="78"/>
      <c r="G64" s="46"/>
      <c r="H64" s="79"/>
      <c r="I64" s="23"/>
      <c r="J64" s="23"/>
      <c r="K64" s="23"/>
      <c r="L64" s="23"/>
      <c r="M64" s="23"/>
      <c r="N64" s="79"/>
      <c r="O64" s="79"/>
      <c r="P64" s="79">
        <v>7230.08</v>
      </c>
      <c r="Q64" s="79"/>
      <c r="R64" s="79"/>
      <c r="S64" s="79"/>
      <c r="T64" s="79"/>
      <c r="U64" s="79"/>
      <c r="V64" s="79"/>
      <c r="W64" s="52">
        <f t="shared" ref="W64:W66" si="3">P64</f>
        <v>7230.08</v>
      </c>
    </row>
    <row r="65" spans="1:23" s="9" customFormat="1" ht="15.45" hidden="1" x14ac:dyDescent="0.4">
      <c r="A65" s="80" t="s">
        <v>109</v>
      </c>
      <c r="B65" s="11" t="s">
        <v>63</v>
      </c>
      <c r="C65" s="88" t="s">
        <v>110</v>
      </c>
      <c r="D65" s="88" t="s">
        <v>111</v>
      </c>
      <c r="E65" s="10" t="s">
        <v>112</v>
      </c>
      <c r="F65" s="78"/>
      <c r="G65" s="46"/>
      <c r="H65" s="79"/>
      <c r="I65" s="23"/>
      <c r="J65" s="23"/>
      <c r="K65" s="23"/>
      <c r="L65" s="23"/>
      <c r="M65" s="23"/>
      <c r="N65" s="79"/>
      <c r="O65" s="79"/>
      <c r="P65" s="79">
        <v>9640.1</v>
      </c>
      <c r="Q65" s="79"/>
      <c r="R65" s="79"/>
      <c r="S65" s="79"/>
      <c r="T65" s="79"/>
      <c r="U65" s="79"/>
      <c r="V65" s="79"/>
      <c r="W65" s="52">
        <f t="shared" si="3"/>
        <v>9640.1</v>
      </c>
    </row>
    <row r="66" spans="1:23" s="9" customFormat="1" ht="15.45" hidden="1" x14ac:dyDescent="0.4">
      <c r="A66" s="80" t="s">
        <v>113</v>
      </c>
      <c r="B66" s="11" t="s">
        <v>63</v>
      </c>
      <c r="C66" s="89" t="s">
        <v>114</v>
      </c>
      <c r="D66" s="89" t="s">
        <v>115</v>
      </c>
      <c r="E66" s="10" t="s">
        <v>116</v>
      </c>
      <c r="F66" s="46"/>
      <c r="G66" s="46"/>
      <c r="H66" s="23"/>
      <c r="I66" s="23"/>
      <c r="J66" s="23"/>
      <c r="K66" s="23"/>
      <c r="L66" s="23"/>
      <c r="M66" s="23"/>
      <c r="N66" s="79"/>
      <c r="O66" s="79"/>
      <c r="P66" s="79">
        <v>10163.379999999999</v>
      </c>
      <c r="Q66" s="79"/>
      <c r="R66" s="79"/>
      <c r="S66" s="79"/>
      <c r="T66" s="79"/>
      <c r="U66" s="79"/>
      <c r="V66" s="79"/>
      <c r="W66" s="52">
        <f t="shared" si="3"/>
        <v>10163.379999999999</v>
      </c>
    </row>
    <row r="67" spans="1:23" s="9" customFormat="1" ht="15.45" hidden="1" x14ac:dyDescent="0.4">
      <c r="A67" s="80" t="s">
        <v>135</v>
      </c>
      <c r="B67" s="11" t="s">
        <v>63</v>
      </c>
      <c r="C67" s="10" t="s">
        <v>136</v>
      </c>
      <c r="D67" s="10" t="s">
        <v>137</v>
      </c>
      <c r="E67" s="10" t="s">
        <v>138</v>
      </c>
      <c r="F67" s="46"/>
      <c r="G67" s="46"/>
      <c r="H67" s="23"/>
      <c r="I67" s="23"/>
      <c r="J67" s="23"/>
      <c r="K67" s="23"/>
      <c r="L67" s="23"/>
      <c r="M67" s="23"/>
      <c r="N67" s="79"/>
      <c r="O67" s="79"/>
      <c r="P67" s="79"/>
      <c r="Q67" s="79"/>
      <c r="R67" s="79"/>
      <c r="S67" s="79">
        <v>117056.47687328298</v>
      </c>
      <c r="T67" s="79"/>
      <c r="U67" s="79"/>
      <c r="V67" s="79"/>
      <c r="W67" s="52">
        <f>S67</f>
        <v>117056.47687328298</v>
      </c>
    </row>
    <row r="68" spans="1:23" s="9" customFormat="1" ht="15.45" hidden="1" x14ac:dyDescent="0.4">
      <c r="A68" s="80" t="s">
        <v>140</v>
      </c>
      <c r="B68" s="11" t="s">
        <v>63</v>
      </c>
      <c r="C68" s="94" t="s">
        <v>141</v>
      </c>
      <c r="D68" s="95" t="s">
        <v>143</v>
      </c>
      <c r="E68" s="10" t="s">
        <v>142</v>
      </c>
      <c r="F68" s="46"/>
      <c r="G68" s="46"/>
      <c r="H68" s="23"/>
      <c r="I68" s="23"/>
      <c r="J68" s="23"/>
      <c r="K68" s="23"/>
      <c r="L68" s="23"/>
      <c r="M68" s="23"/>
      <c r="N68" s="79"/>
      <c r="O68" s="79"/>
      <c r="P68" s="79"/>
      <c r="Q68" s="79"/>
      <c r="R68" s="79"/>
      <c r="S68" s="79"/>
      <c r="T68" s="79">
        <v>430.44</v>
      </c>
      <c r="U68" s="79"/>
      <c r="V68" s="79"/>
      <c r="W68" s="52">
        <f>T68</f>
        <v>430.44</v>
      </c>
    </row>
    <row r="69" spans="1:23" s="9" customFormat="1" ht="14.6" x14ac:dyDescent="0.4">
      <c r="A69" s="72" t="s">
        <v>150</v>
      </c>
      <c r="B69" s="11" t="s">
        <v>63</v>
      </c>
      <c r="C69" s="99" t="s">
        <v>151</v>
      </c>
      <c r="D69" s="10" t="s">
        <v>19</v>
      </c>
      <c r="E69" s="10" t="s">
        <v>20</v>
      </c>
      <c r="F69" s="10">
        <v>10.561</v>
      </c>
      <c r="G69" s="100" t="s">
        <v>152</v>
      </c>
      <c r="H69" s="23"/>
      <c r="I69" s="23"/>
      <c r="J69" s="23"/>
      <c r="K69" s="23"/>
      <c r="L69" s="23"/>
      <c r="M69" s="23"/>
      <c r="N69" s="79"/>
      <c r="O69" s="79"/>
      <c r="P69" s="79"/>
      <c r="Q69" s="79"/>
      <c r="R69" s="79"/>
      <c r="S69" s="79"/>
      <c r="T69" s="79"/>
      <c r="U69" s="79"/>
      <c r="V69" s="79">
        <f>39067.86-1</f>
        <v>39066.86</v>
      </c>
      <c r="W69" s="52">
        <f>V69</f>
        <v>39066.86</v>
      </c>
    </row>
    <row r="70" spans="1:23" s="9" customFormat="1" ht="14.6" x14ac:dyDescent="0.4">
      <c r="A70" s="72" t="s">
        <v>150</v>
      </c>
      <c r="B70" s="11" t="s">
        <v>56</v>
      </c>
      <c r="C70" s="99" t="s">
        <v>151</v>
      </c>
      <c r="D70" s="10" t="s">
        <v>19</v>
      </c>
      <c r="E70" s="10" t="s">
        <v>20</v>
      </c>
      <c r="F70" s="10">
        <v>10.561</v>
      </c>
      <c r="G70" s="100" t="s">
        <v>152</v>
      </c>
      <c r="H70" s="23"/>
      <c r="I70" s="23"/>
      <c r="J70" s="23"/>
      <c r="K70" s="23"/>
      <c r="L70" s="23"/>
      <c r="M70" s="23"/>
      <c r="N70" s="79"/>
      <c r="O70" s="79"/>
      <c r="P70" s="79"/>
      <c r="Q70" s="79"/>
      <c r="R70" s="79"/>
      <c r="S70" s="79"/>
      <c r="T70" s="79"/>
      <c r="U70" s="79"/>
      <c r="V70" s="79">
        <v>1</v>
      </c>
      <c r="W70" s="52">
        <f>V70</f>
        <v>1</v>
      </c>
    </row>
    <row r="71" spans="1:23" s="9" customFormat="1" ht="15.45" x14ac:dyDescent="0.4">
      <c r="A71" s="80"/>
      <c r="B71" s="11"/>
      <c r="C71" s="98"/>
      <c r="D71" s="98"/>
      <c r="E71" s="10"/>
      <c r="F71" s="46"/>
      <c r="G71" s="46"/>
      <c r="H71" s="23"/>
      <c r="I71" s="23"/>
      <c r="J71" s="23"/>
      <c r="K71" s="23"/>
      <c r="L71" s="23"/>
      <c r="M71" s="23"/>
      <c r="N71" s="79"/>
      <c r="O71" s="79"/>
      <c r="P71" s="79"/>
      <c r="Q71" s="79"/>
      <c r="R71" s="79"/>
      <c r="S71" s="79"/>
      <c r="T71" s="79"/>
      <c r="U71" s="79"/>
      <c r="V71" s="79"/>
      <c r="W71" s="52"/>
    </row>
    <row r="72" spans="1:23" s="9" customFormat="1" ht="15.45" x14ac:dyDescent="0.4">
      <c r="A72" s="80"/>
      <c r="B72" s="11"/>
      <c r="C72" s="98"/>
      <c r="D72" s="98"/>
      <c r="E72" s="10"/>
      <c r="F72" s="46"/>
      <c r="G72" s="46"/>
      <c r="H72" s="23"/>
      <c r="I72" s="23"/>
      <c r="J72" s="23"/>
      <c r="K72" s="23"/>
      <c r="L72" s="23"/>
      <c r="M72" s="23"/>
      <c r="N72" s="79"/>
      <c r="O72" s="79"/>
      <c r="P72" s="79"/>
      <c r="Q72" s="79"/>
      <c r="R72" s="79"/>
      <c r="S72" s="79"/>
      <c r="T72" s="79"/>
      <c r="U72" s="79"/>
      <c r="V72" s="79"/>
      <c r="W72" s="52"/>
    </row>
    <row r="73" spans="1:23" s="9" customFormat="1" ht="14.6" x14ac:dyDescent="0.4">
      <c r="A73" s="58"/>
      <c r="B73" s="11"/>
      <c r="C73" s="59"/>
      <c r="D73" s="59"/>
      <c r="E73" s="59"/>
      <c r="F73" s="46"/>
      <c r="G73" s="46"/>
      <c r="H73" s="23"/>
      <c r="I73" s="23"/>
      <c r="J73" s="23"/>
      <c r="K73" s="23"/>
      <c r="L73" s="23"/>
      <c r="M73" s="23"/>
      <c r="N73" s="79"/>
      <c r="O73" s="79"/>
      <c r="P73" s="79"/>
      <c r="Q73" s="79"/>
      <c r="R73" s="79"/>
      <c r="S73" s="79"/>
      <c r="T73" s="79"/>
      <c r="U73" s="79"/>
      <c r="V73" s="79"/>
      <c r="W73" s="52"/>
    </row>
    <row r="74" spans="1:23" s="9" customFormat="1" ht="15" thickBot="1" x14ac:dyDescent="0.45">
      <c r="A74" s="22"/>
      <c r="B74" s="22"/>
      <c r="C74" s="22"/>
      <c r="D74" s="20"/>
      <c r="E74" s="20"/>
      <c r="F74" s="20"/>
      <c r="G74" s="20"/>
      <c r="H74" s="23"/>
      <c r="I74" s="23"/>
      <c r="J74" s="23"/>
      <c r="K74" s="23"/>
      <c r="L74" s="23"/>
      <c r="M74" s="23"/>
      <c r="N74" s="79"/>
      <c r="O74" s="79"/>
      <c r="P74" s="79"/>
      <c r="Q74" s="79"/>
      <c r="R74" s="79"/>
      <c r="S74" s="79"/>
      <c r="T74" s="79"/>
      <c r="U74" s="79"/>
      <c r="V74" s="79"/>
      <c r="W74" s="52"/>
    </row>
    <row r="75" spans="1:23" s="9" customFormat="1" ht="15" thickBot="1" x14ac:dyDescent="0.45">
      <c r="A75" s="24" t="s">
        <v>0</v>
      </c>
      <c r="B75" s="25"/>
      <c r="C75" s="26"/>
      <c r="D75" s="26"/>
      <c r="E75" s="26"/>
      <c r="F75" s="26"/>
      <c r="G75" s="69"/>
      <c r="H75" s="50">
        <f>SUM(H6:H74)</f>
        <v>9476.43</v>
      </c>
      <c r="I75" s="50">
        <f>SUM(I28:I74)</f>
        <v>300000</v>
      </c>
      <c r="J75" s="50">
        <f>SUM(J36:J40)</f>
        <v>1112245</v>
      </c>
      <c r="K75" s="50">
        <f>SUM(K7:K10)</f>
        <v>575549.14</v>
      </c>
      <c r="L75" s="50">
        <f>SUM(L7:L8)</f>
        <v>95000</v>
      </c>
      <c r="M75" s="50">
        <f>SUM(M43:M46)</f>
        <v>638074.55000000005</v>
      </c>
      <c r="N75" s="50">
        <f>SUM(N55:N62)</f>
        <v>80561.527383672597</v>
      </c>
      <c r="O75" s="50">
        <f>SUM(O36:O51)</f>
        <v>761567.05</v>
      </c>
      <c r="P75" s="50">
        <f>SUM(P55:P73)</f>
        <v>32151.559999999998</v>
      </c>
      <c r="Q75" s="50">
        <f>SUM(Q13:Q17)</f>
        <v>12881</v>
      </c>
      <c r="R75" s="50">
        <f>SUM(R55:R59)</f>
        <v>68235.59</v>
      </c>
      <c r="S75" s="50">
        <f>SUM(S67:S68)</f>
        <v>117056.47687328298</v>
      </c>
      <c r="T75" s="50">
        <f>SUM(T68:T74)</f>
        <v>430.44</v>
      </c>
      <c r="U75" s="50">
        <f>SUM(U27:U32)</f>
        <v>267697.65999999997</v>
      </c>
      <c r="V75" s="50">
        <f>SUM(V69:V73)</f>
        <v>39067.86</v>
      </c>
      <c r="W75" s="51"/>
    </row>
    <row r="76" spans="1:23" s="9" customFormat="1" ht="14.6" x14ac:dyDescent="0.4">
      <c r="A76" s="14"/>
      <c r="B76" s="14"/>
      <c r="C76" s="15"/>
      <c r="D76" s="15"/>
      <c r="E76" s="15"/>
      <c r="F76" s="15"/>
      <c r="G76" s="15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6"/>
      <c r="V76" s="16"/>
      <c r="W76" s="17"/>
    </row>
    <row r="77" spans="1:23" s="9" customFormat="1" ht="15.45" x14ac:dyDescent="0.4">
      <c r="A77" s="13" t="s">
        <v>9</v>
      </c>
      <c r="C77" s="34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</row>
    <row r="78" spans="1:23" s="9" customFormat="1" ht="14.6" hidden="1" x14ac:dyDescent="0.4">
      <c r="A78" s="13" t="s">
        <v>47</v>
      </c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</row>
    <row r="79" spans="1:23" s="9" customFormat="1" ht="14.6" hidden="1" x14ac:dyDescent="0.4">
      <c r="A79" s="14" t="s">
        <v>45</v>
      </c>
      <c r="C79" s="18"/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</row>
    <row r="80" spans="1:23" ht="14.6" hidden="1" x14ac:dyDescent="0.4">
      <c r="A80" s="13" t="s">
        <v>58</v>
      </c>
    </row>
    <row r="81" spans="1:13" ht="14.6" hidden="1" x14ac:dyDescent="0.4">
      <c r="A81" s="14" t="s">
        <v>59</v>
      </c>
    </row>
    <row r="82" spans="1:13" ht="14.6" hidden="1" x14ac:dyDescent="0.4">
      <c r="A82" s="13" t="s">
        <v>68</v>
      </c>
    </row>
    <row r="83" spans="1:13" ht="14.6" hidden="1" x14ac:dyDescent="0.4">
      <c r="A83" s="14" t="s">
        <v>69</v>
      </c>
    </row>
    <row r="84" spans="1:13" ht="14.6" hidden="1" x14ac:dyDescent="0.4">
      <c r="A84" s="13" t="s">
        <v>72</v>
      </c>
    </row>
    <row r="85" spans="1:13" ht="14.6" hidden="1" x14ac:dyDescent="0.4">
      <c r="A85" s="14" t="s">
        <v>73</v>
      </c>
    </row>
    <row r="86" spans="1:13" ht="14.6" hidden="1" x14ac:dyDescent="0.4">
      <c r="A86" s="13" t="s">
        <v>77</v>
      </c>
    </row>
    <row r="87" spans="1:13" ht="14.6" hidden="1" x14ac:dyDescent="0.4">
      <c r="A87" s="14" t="s">
        <v>76</v>
      </c>
    </row>
    <row r="88" spans="1:13" ht="14.6" hidden="1" x14ac:dyDescent="0.4">
      <c r="A88" s="13" t="s">
        <v>81</v>
      </c>
    </row>
    <row r="89" spans="1:13" ht="14.6" hidden="1" x14ac:dyDescent="0.4">
      <c r="A89" s="14" t="s">
        <v>80</v>
      </c>
    </row>
    <row r="90" spans="1:13" ht="14.6" hidden="1" x14ac:dyDescent="0.4">
      <c r="A90" s="13" t="s">
        <v>90</v>
      </c>
    </row>
    <row r="91" spans="1:13" ht="14.6" hidden="1" x14ac:dyDescent="0.4">
      <c r="A91" s="14" t="s">
        <v>89</v>
      </c>
    </row>
    <row r="92" spans="1:13" hidden="1" x14ac:dyDescent="0.35"/>
    <row r="93" spans="1:13" s="82" customFormat="1" ht="12.45" hidden="1" x14ac:dyDescent="0.35">
      <c r="A93" s="81" t="s">
        <v>92</v>
      </c>
      <c r="C93" s="83"/>
      <c r="D93" s="83"/>
      <c r="E93" s="83"/>
      <c r="F93" s="83"/>
      <c r="G93" s="83"/>
      <c r="H93" s="84"/>
      <c r="I93" s="84"/>
      <c r="J93" s="84"/>
      <c r="K93" s="84"/>
      <c r="L93" s="84"/>
      <c r="M93" s="84"/>
    </row>
    <row r="94" spans="1:13" hidden="1" x14ac:dyDescent="0.35"/>
    <row r="95" spans="1:13" ht="14.6" hidden="1" x14ac:dyDescent="0.4">
      <c r="A95" s="13" t="s">
        <v>98</v>
      </c>
    </row>
    <row r="96" spans="1:13" ht="14.6" hidden="1" x14ac:dyDescent="0.4">
      <c r="A96" s="14" t="s">
        <v>99</v>
      </c>
    </row>
    <row r="97" spans="1:1" ht="14.6" hidden="1" x14ac:dyDescent="0.4">
      <c r="A97" s="13" t="s">
        <v>118</v>
      </c>
    </row>
    <row r="98" spans="1:1" ht="14.6" hidden="1" x14ac:dyDescent="0.4">
      <c r="A98" s="14" t="s">
        <v>117</v>
      </c>
    </row>
    <row r="99" spans="1:1" ht="14.6" hidden="1" x14ac:dyDescent="0.4">
      <c r="A99" s="13" t="s">
        <v>121</v>
      </c>
    </row>
    <row r="100" spans="1:1" ht="14.6" hidden="1" x14ac:dyDescent="0.4">
      <c r="A100" s="14" t="s">
        <v>120</v>
      </c>
    </row>
    <row r="101" spans="1:1" ht="14.6" hidden="1" x14ac:dyDescent="0.4">
      <c r="A101" s="13" t="s">
        <v>129</v>
      </c>
    </row>
    <row r="102" spans="1:1" ht="14.6" hidden="1" x14ac:dyDescent="0.4">
      <c r="A102" s="14" t="s">
        <v>128</v>
      </c>
    </row>
    <row r="103" spans="1:1" ht="14.6" hidden="1" x14ac:dyDescent="0.4">
      <c r="A103" s="13" t="s">
        <v>133</v>
      </c>
    </row>
    <row r="104" spans="1:1" ht="14.6" hidden="1" x14ac:dyDescent="0.4">
      <c r="A104" s="14" t="s">
        <v>134</v>
      </c>
    </row>
    <row r="105" spans="1:1" ht="14.6" hidden="1" x14ac:dyDescent="0.4">
      <c r="A105" s="13" t="s">
        <v>144</v>
      </c>
    </row>
    <row r="106" spans="1:1" ht="14.6" hidden="1" x14ac:dyDescent="0.4">
      <c r="A106" s="14" t="s">
        <v>117</v>
      </c>
    </row>
    <row r="107" spans="1:1" ht="14.6" hidden="1" x14ac:dyDescent="0.4">
      <c r="A107" s="13" t="s">
        <v>146</v>
      </c>
    </row>
    <row r="108" spans="1:1" ht="14.6" hidden="1" x14ac:dyDescent="0.4">
      <c r="A108" s="14" t="s">
        <v>59</v>
      </c>
    </row>
    <row r="109" spans="1:1" ht="14.6" x14ac:dyDescent="0.4">
      <c r="A109" s="13" t="s">
        <v>149</v>
      </c>
    </row>
    <row r="110" spans="1:1" ht="14.6" x14ac:dyDescent="0.4">
      <c r="A110" s="14" t="s">
        <v>148</v>
      </c>
    </row>
    <row r="113" spans="1:1" ht="14.6" x14ac:dyDescent="0.4">
      <c r="A113" s="13" t="s">
        <v>40</v>
      </c>
    </row>
    <row r="114" spans="1:1" ht="14.6" x14ac:dyDescent="0.4">
      <c r="A114" s="71" t="s">
        <v>42</v>
      </c>
    </row>
    <row r="115" spans="1:1" ht="14.6" x14ac:dyDescent="0.4">
      <c r="A115" s="13" t="s">
        <v>41</v>
      </c>
    </row>
    <row r="116" spans="1:1" ht="14.6" x14ac:dyDescent="0.4">
      <c r="A116" s="71" t="s">
        <v>43</v>
      </c>
    </row>
  </sheetData>
  <mergeCells count="1">
    <mergeCell ref="B1:F1"/>
  </mergeCells>
  <phoneticPr fontId="0" type="noConversion"/>
  <hyperlinks>
    <hyperlink ref="A93" r:id="rId1" display="mailto:Lisa.J.Caissie@mass.gov" xr:uid="{5CDCFAF1-57FE-4EC6-9C7E-83C201393734}"/>
  </hyperlinks>
  <pageMargins left="0.5" right="0" top="0.25" bottom="0.25" header="0" footer="0"/>
  <pageSetup scale="65" orientation="landscape" r:id="rId2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4CBCD58-7C2F-4DC2-B72A-19001C3946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4828C70-7A8D-4754-AECC-B549F5725C7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6ED722D-E3FC-4724-A272-D93B499E99E1}">
  <ds:schemaRefs>
    <ds:schemaRef ds:uri="http://schemas.microsoft.com/office/2006/metadata/properties"/>
    <ds:schemaRef ds:uri="http://schemas.microsoft.com/office/infopath/2007/PartnerControls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FALL RIVER</vt:lpstr>
      <vt:lpstr>'FALL RIVER'!Print_Area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Ruiz, Milly (DCS)</cp:lastModifiedBy>
  <cp:lastPrinted>2019-01-09T16:16:35Z</cp:lastPrinted>
  <dcterms:created xsi:type="dcterms:W3CDTF">2000-04-13T13:33:42Z</dcterms:created>
  <dcterms:modified xsi:type="dcterms:W3CDTF">2025-05-15T12:26:43Z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