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J:\Executive\Grants\FY25\FY25 Firefighter Safety Equipment Grant\"/>
    </mc:Choice>
  </mc:AlternateContent>
  <xr:revisionPtr revIDLastSave="0" documentId="13_ncr:1_{1E2B293A-F21F-4BE5-8F53-B1CFD9060ECB}" xr6:coauthVersionLast="47" xr6:coauthVersionMax="47" xr10:uidLastSave="{00000000-0000-0000-0000-000000000000}"/>
  <workbookProtection workbookAlgorithmName="SHA-512" workbookHashValue="f8OSfBjwnqA7YfQUK/R1BuWZ13BlBIifTkvZmxRgy3X8LqwqnSca2TNJNpwMCjMBB+1Mmwf6JNfBoK3zbEshiQ==" workbookSaltValue="Af3KwU0ZkExlIDsWK3Shlg==" workbookSpinCount="100000" lockStructure="1"/>
  <bookViews>
    <workbookView xWindow="-120" yWindow="-120" windowWidth="29040" windowHeight="15840" tabRatio="728" xr2:uid="{00000000-000D-0000-FFFF-FFFF00000000}"/>
  </bookViews>
  <sheets>
    <sheet name="Cover Sheet" sheetId="6" r:id="rId1"/>
    <sheet name="Application Narrative" sheetId="7" r:id="rId2"/>
    <sheet name="Supporting Regional Applicants" sheetId="8" r:id="rId3"/>
    <sheet name="Budget Detail Sheet" sheetId="2" r:id="rId4"/>
    <sheet name="Equipment List" sheetId="9" state="hidden" r:id="rId5"/>
    <sheet name="Justification Lookup" sheetId="3" state="hidden" r:id="rId6"/>
    <sheet name="Tabulations" sheetId="5" state="hidden" r:id="rId7"/>
    <sheet name="Population Data" sheetId="4" state="hidden" r:id="rId8"/>
  </sheets>
  <definedNames>
    <definedName name="_xlnm._FilterDatabase" localSheetId="7" hidden="1">'Population Data'!$A$1:$G$366</definedName>
    <definedName name="_xlnm._FilterDatabase" localSheetId="6" hidden="1">Tabulations!$A$1:$L$52</definedName>
    <definedName name="_xlnm.Print_Area" localSheetId="1">'Application Narrative'!$A$1:$BC$11</definedName>
    <definedName name="_xlnm.Print_Area" localSheetId="3">'Budget Detail Sheet'!$A$1:$BU$219</definedName>
    <definedName name="_xlnm.Print_Area" localSheetId="0">'Cover Sheet'!$A$1:$BC$49</definedName>
    <definedName name="_xlnm.Print_Area" localSheetId="2">'Supporting Regional Applicants'!$A$1:$BC$63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9" l="1"/>
  <c r="B190" i="2" l="1"/>
  <c r="B175" i="2"/>
  <c r="B160" i="2"/>
  <c r="B145" i="2"/>
  <c r="B130" i="2"/>
  <c r="B115" i="2"/>
  <c r="B205" i="2" l="1"/>
  <c r="B100" i="2"/>
  <c r="B85" i="2"/>
  <c r="B70" i="2"/>
  <c r="B55" i="2"/>
  <c r="B40" i="2"/>
  <c r="B25" i="2"/>
  <c r="B10" i="2"/>
  <c r="BN21" i="2"/>
  <c r="BN20" i="2"/>
  <c r="BN19" i="2"/>
  <c r="BN18" i="2"/>
  <c r="BN17" i="2"/>
  <c r="BN16" i="2"/>
  <c r="BN15" i="2"/>
  <c r="BN14" i="2"/>
  <c r="BN13" i="2"/>
  <c r="BN12" i="2"/>
  <c r="A3" i="5" l="1" a="1"/>
  <c r="A3" i="5" s="1"/>
  <c r="D3" i="5" s="1"/>
  <c r="B4" i="5" a="1"/>
  <c r="B4" i="5" s="1"/>
  <c r="E5" i="5" a="1"/>
  <c r="E5" i="5" s="1"/>
  <c r="F5" i="5" s="1"/>
  <c r="A7" i="5" a="1"/>
  <c r="A7" i="5" s="1"/>
  <c r="D7" i="5" s="1"/>
  <c r="B8" i="5" a="1"/>
  <c r="B8" i="5" s="1"/>
  <c r="B9" i="5" a="1"/>
  <c r="B9" i="5" s="1"/>
  <c r="B10" i="5" a="1"/>
  <c r="B10" i="5" s="1"/>
  <c r="B11" i="5" a="1"/>
  <c r="B11" i="5" s="1"/>
  <c r="E12" i="5" a="1"/>
  <c r="E12" i="5" s="1"/>
  <c r="F12" i="5" s="1"/>
  <c r="A14" i="5" a="1"/>
  <c r="A14" i="5" s="1"/>
  <c r="D14" i="5" s="1"/>
  <c r="B15" i="5" a="1"/>
  <c r="B15" i="5" s="1"/>
  <c r="E16" i="5" a="1"/>
  <c r="E16" i="5" s="1"/>
  <c r="F16" i="5" s="1"/>
  <c r="A18" i="5" a="1"/>
  <c r="A18" i="5" s="1"/>
  <c r="D18" i="5" s="1"/>
  <c r="B19" i="5" a="1"/>
  <c r="B19" i="5" s="1"/>
  <c r="E20" i="5" a="1"/>
  <c r="E20" i="5" s="1"/>
  <c r="F20" i="5" s="1"/>
  <c r="A22" i="5" a="1"/>
  <c r="A22" i="5" s="1"/>
  <c r="D22" i="5" s="1"/>
  <c r="B23" i="5" a="1"/>
  <c r="B23" i="5" s="1"/>
  <c r="E24" i="5" a="1"/>
  <c r="E24" i="5" s="1"/>
  <c r="F24" i="5" s="1"/>
  <c r="A26" i="5" a="1"/>
  <c r="A26" i="5" s="1"/>
  <c r="D26" i="5" s="1"/>
  <c r="B27" i="5" a="1"/>
  <c r="B27" i="5" s="1"/>
  <c r="E28" i="5" a="1"/>
  <c r="E28" i="5" s="1"/>
  <c r="F28" i="5" s="1"/>
  <c r="A30" i="5" a="1"/>
  <c r="A30" i="5" s="1"/>
  <c r="D30" i="5" s="1"/>
  <c r="A31" i="5" a="1"/>
  <c r="A31" i="5" s="1"/>
  <c r="D31" i="5" s="1"/>
  <c r="A32" i="5" a="1"/>
  <c r="A32" i="5" s="1"/>
  <c r="D32" i="5" s="1"/>
  <c r="A33" i="5" a="1"/>
  <c r="A33" i="5" s="1"/>
  <c r="D33" i="5" s="1"/>
  <c r="A34" i="5" a="1"/>
  <c r="A34" i="5" s="1"/>
  <c r="D34" i="5" s="1"/>
  <c r="A35" i="5" a="1"/>
  <c r="A35" i="5" s="1"/>
  <c r="D35" i="5" s="1"/>
  <c r="A36" i="5" a="1"/>
  <c r="A36" i="5" s="1"/>
  <c r="D36" i="5" s="1"/>
  <c r="A37" i="5" a="1"/>
  <c r="A37" i="5" s="1"/>
  <c r="D37" i="5" s="1"/>
  <c r="A38" i="5" a="1"/>
  <c r="A38" i="5" s="1"/>
  <c r="D38" i="5" s="1"/>
  <c r="A39" i="5" a="1"/>
  <c r="A39" i="5" s="1"/>
  <c r="D39" i="5" s="1"/>
  <c r="A40" i="5" a="1"/>
  <c r="A40" i="5" s="1"/>
  <c r="D40" i="5" s="1"/>
  <c r="A41" i="5" a="1"/>
  <c r="A41" i="5" s="1"/>
  <c r="D41" i="5" s="1"/>
  <c r="A42" i="5" a="1"/>
  <c r="A42" i="5" s="1"/>
  <c r="D42" i="5" s="1"/>
  <c r="A43" i="5" a="1"/>
  <c r="A43" i="5" s="1"/>
  <c r="D43" i="5" s="1"/>
  <c r="A44" i="5" a="1"/>
  <c r="A44" i="5" s="1"/>
  <c r="D44" i="5" s="1"/>
  <c r="A45" i="5" a="1"/>
  <c r="A45" i="5" s="1"/>
  <c r="D45" i="5" s="1"/>
  <c r="A46" i="5" a="1"/>
  <c r="A46" i="5" s="1"/>
  <c r="D46" i="5" s="1"/>
  <c r="A47" i="5" a="1"/>
  <c r="A47" i="5" s="1"/>
  <c r="D47" i="5" s="1"/>
  <c r="A48" i="5" a="1"/>
  <c r="A48" i="5" s="1"/>
  <c r="D48" i="5" s="1"/>
  <c r="B3" i="5" a="1"/>
  <c r="B3" i="5" s="1"/>
  <c r="E4" i="5" a="1"/>
  <c r="E4" i="5" s="1"/>
  <c r="F4" i="5" s="1"/>
  <c r="A6" i="5" a="1"/>
  <c r="A6" i="5" s="1"/>
  <c r="D6" i="5" s="1"/>
  <c r="B7" i="5" a="1"/>
  <c r="B7" i="5" s="1"/>
  <c r="C8" i="5" a="1"/>
  <c r="C8" i="5" s="1"/>
  <c r="C9" i="5" a="1"/>
  <c r="C9" i="5" s="1"/>
  <c r="C10" i="5" a="1"/>
  <c r="C10" i="5" s="1"/>
  <c r="E11" i="5" a="1"/>
  <c r="E11" i="5" s="1"/>
  <c r="F11" i="5" s="1"/>
  <c r="A13" i="5" a="1"/>
  <c r="A13" i="5" s="1"/>
  <c r="D13" i="5" s="1"/>
  <c r="B14" i="5" a="1"/>
  <c r="B14" i="5" s="1"/>
  <c r="E15" i="5" a="1"/>
  <c r="E15" i="5" s="1"/>
  <c r="F15" i="5" s="1"/>
  <c r="A17" i="5" a="1"/>
  <c r="A17" i="5" s="1"/>
  <c r="D17" i="5" s="1"/>
  <c r="B18" i="5" a="1"/>
  <c r="B18" i="5" s="1"/>
  <c r="E19" i="5" a="1"/>
  <c r="E19" i="5" s="1"/>
  <c r="F19" i="5" s="1"/>
  <c r="A21" i="5" a="1"/>
  <c r="A21" i="5" s="1"/>
  <c r="D21" i="5" s="1"/>
  <c r="B22" i="5" a="1"/>
  <c r="B22" i="5" s="1"/>
  <c r="E23" i="5" a="1"/>
  <c r="E23" i="5" s="1"/>
  <c r="F23" i="5" s="1"/>
  <c r="A25" i="5" a="1"/>
  <c r="A25" i="5" s="1"/>
  <c r="D25" i="5" s="1"/>
  <c r="B26" i="5" a="1"/>
  <c r="B26" i="5" s="1"/>
  <c r="E27" i="5" a="1"/>
  <c r="E27" i="5" s="1"/>
  <c r="F27" i="5" s="1"/>
  <c r="A29" i="5" a="1"/>
  <c r="A29" i="5" s="1"/>
  <c r="D29" i="5" s="1"/>
  <c r="B30" i="5" a="1"/>
  <c r="B30" i="5" s="1"/>
  <c r="B31" i="5" a="1"/>
  <c r="B31" i="5" s="1"/>
  <c r="B32" i="5" a="1"/>
  <c r="B32" i="5" s="1"/>
  <c r="B33" i="5" a="1"/>
  <c r="B33" i="5" s="1"/>
  <c r="B34" i="5" a="1"/>
  <c r="B34" i="5" s="1"/>
  <c r="B35" i="5" a="1"/>
  <c r="B35" i="5" s="1"/>
  <c r="B36" i="5" a="1"/>
  <c r="B36" i="5" s="1"/>
  <c r="B37" i="5" a="1"/>
  <c r="B37" i="5" s="1"/>
  <c r="B38" i="5" a="1"/>
  <c r="B38" i="5" s="1"/>
  <c r="B39" i="5" a="1"/>
  <c r="B39" i="5" s="1"/>
  <c r="B40" i="5" a="1"/>
  <c r="B40" i="5" s="1"/>
  <c r="B41" i="5" a="1"/>
  <c r="B41" i="5" s="1"/>
  <c r="B42" i="5" a="1"/>
  <c r="B42" i="5" s="1"/>
  <c r="B43" i="5" a="1"/>
  <c r="B43" i="5" s="1"/>
  <c r="B44" i="5" a="1"/>
  <c r="B44" i="5" s="1"/>
  <c r="B45" i="5" a="1"/>
  <c r="B45" i="5" s="1"/>
  <c r="B46" i="5" a="1"/>
  <c r="B46" i="5" s="1"/>
  <c r="B47" i="5" a="1"/>
  <c r="B47" i="5" s="1"/>
  <c r="B48" i="5" a="1"/>
  <c r="B48" i="5" s="1"/>
  <c r="B49" i="5" a="1"/>
  <c r="B49" i="5" s="1"/>
  <c r="B50" i="5" a="1"/>
  <c r="B50" i="5" s="1"/>
  <c r="B51" i="5" a="1"/>
  <c r="B51" i="5" s="1"/>
  <c r="C44" i="5" a="1"/>
  <c r="C44" i="5" s="1"/>
  <c r="C46" i="5" a="1"/>
  <c r="C46" i="5" s="1"/>
  <c r="C48" i="5" a="1"/>
  <c r="C48" i="5" s="1"/>
  <c r="C50" i="5" a="1"/>
  <c r="C50" i="5" s="1"/>
  <c r="E3" i="5" a="1"/>
  <c r="E3" i="5" s="1"/>
  <c r="F3" i="5" s="1"/>
  <c r="A5" i="5" a="1"/>
  <c r="A5" i="5" s="1"/>
  <c r="D5" i="5" s="1"/>
  <c r="B6" i="5" a="1"/>
  <c r="B6" i="5" s="1"/>
  <c r="E7" i="5" a="1"/>
  <c r="E7" i="5" s="1"/>
  <c r="F7" i="5" s="1"/>
  <c r="E8" i="5" a="1"/>
  <c r="E8" i="5" s="1"/>
  <c r="F8" i="5" s="1"/>
  <c r="E9" i="5" a="1"/>
  <c r="E9" i="5" s="1"/>
  <c r="F9" i="5" s="1"/>
  <c r="E10" i="5" a="1"/>
  <c r="E10" i="5" s="1"/>
  <c r="F10" i="5" s="1"/>
  <c r="A12" i="5" a="1"/>
  <c r="A12" i="5" s="1"/>
  <c r="D12" i="5" s="1"/>
  <c r="B13" i="5" a="1"/>
  <c r="B13" i="5" s="1"/>
  <c r="E14" i="5" a="1"/>
  <c r="E14" i="5" s="1"/>
  <c r="F14" i="5" s="1"/>
  <c r="A16" i="5" a="1"/>
  <c r="A16" i="5" s="1"/>
  <c r="D16" i="5" s="1"/>
  <c r="B17" i="5" a="1"/>
  <c r="B17" i="5" s="1"/>
  <c r="E18" i="5" a="1"/>
  <c r="E18" i="5" s="1"/>
  <c r="F18" i="5" s="1"/>
  <c r="A20" i="5" a="1"/>
  <c r="A20" i="5" s="1"/>
  <c r="D20" i="5" s="1"/>
  <c r="B21" i="5" a="1"/>
  <c r="B21" i="5" s="1"/>
  <c r="E22" i="5" a="1"/>
  <c r="E22" i="5" s="1"/>
  <c r="F22" i="5" s="1"/>
  <c r="A24" i="5" a="1"/>
  <c r="A24" i="5" s="1"/>
  <c r="D24" i="5" s="1"/>
  <c r="B25" i="5" a="1"/>
  <c r="B25" i="5" s="1"/>
  <c r="E26" i="5" a="1"/>
  <c r="E26" i="5" s="1"/>
  <c r="F26" i="5" s="1"/>
  <c r="A28" i="5" a="1"/>
  <c r="A28" i="5" s="1"/>
  <c r="D28" i="5" s="1"/>
  <c r="B29" i="5" a="1"/>
  <c r="B29" i="5" s="1"/>
  <c r="C30" i="5" a="1"/>
  <c r="C30" i="5" s="1"/>
  <c r="C31" i="5" a="1"/>
  <c r="C31" i="5" s="1"/>
  <c r="C32" i="5" a="1"/>
  <c r="C32" i="5" s="1"/>
  <c r="C33" i="5" a="1"/>
  <c r="C33" i="5" s="1"/>
  <c r="C34" i="5" a="1"/>
  <c r="C34" i="5" s="1"/>
  <c r="C35" i="5" a="1"/>
  <c r="C35" i="5" s="1"/>
  <c r="C36" i="5" a="1"/>
  <c r="C36" i="5" s="1"/>
  <c r="C37" i="5" a="1"/>
  <c r="C37" i="5" s="1"/>
  <c r="C38" i="5" a="1"/>
  <c r="C38" i="5" s="1"/>
  <c r="C39" i="5" a="1"/>
  <c r="C39" i="5" s="1"/>
  <c r="C40" i="5" a="1"/>
  <c r="C40" i="5" s="1"/>
  <c r="C41" i="5" a="1"/>
  <c r="C41" i="5" s="1"/>
  <c r="C42" i="5" a="1"/>
  <c r="C42" i="5" s="1"/>
  <c r="C43" i="5" a="1"/>
  <c r="C43" i="5" s="1"/>
  <c r="C45" i="5" a="1"/>
  <c r="C45" i="5" s="1"/>
  <c r="C47" i="5" a="1"/>
  <c r="C47" i="5" s="1"/>
  <c r="C49" i="5" a="1"/>
  <c r="C49" i="5" s="1"/>
  <c r="C51" i="5" a="1"/>
  <c r="C51" i="5" s="1"/>
  <c r="A4" i="5" a="1"/>
  <c r="A4" i="5" s="1"/>
  <c r="D4" i="5" s="1"/>
  <c r="B5" i="5" a="1"/>
  <c r="B5" i="5" s="1"/>
  <c r="E6" i="5" a="1"/>
  <c r="E6" i="5" s="1"/>
  <c r="F6" i="5" s="1"/>
  <c r="A8" i="5" a="1"/>
  <c r="A8" i="5" s="1"/>
  <c r="D8" i="5" s="1"/>
  <c r="A9" i="5" a="1"/>
  <c r="A9" i="5" s="1"/>
  <c r="D9" i="5" s="1"/>
  <c r="A10" i="5" a="1"/>
  <c r="A10" i="5" s="1"/>
  <c r="D10" i="5" s="1"/>
  <c r="A11" i="5" a="1"/>
  <c r="A11" i="5" s="1"/>
  <c r="D11" i="5" s="1"/>
  <c r="B12" i="5" a="1"/>
  <c r="B12" i="5" s="1"/>
  <c r="E13" i="5" a="1"/>
  <c r="E13" i="5" s="1"/>
  <c r="F13" i="5" s="1"/>
  <c r="A15" i="5" a="1"/>
  <c r="A15" i="5" s="1"/>
  <c r="D15" i="5" s="1"/>
  <c r="B16" i="5" a="1"/>
  <c r="B16" i="5" s="1"/>
  <c r="E17" i="5" a="1"/>
  <c r="E17" i="5" s="1"/>
  <c r="F17" i="5" s="1"/>
  <c r="A19" i="5" a="1"/>
  <c r="A19" i="5" s="1"/>
  <c r="D19" i="5" s="1"/>
  <c r="B20" i="5" a="1"/>
  <c r="B20" i="5" s="1"/>
  <c r="E21" i="5" a="1"/>
  <c r="E21" i="5" s="1"/>
  <c r="F21" i="5" s="1"/>
  <c r="A23" i="5" a="1"/>
  <c r="A23" i="5" s="1"/>
  <c r="D23" i="5" s="1"/>
  <c r="B24" i="5" a="1"/>
  <c r="B24" i="5" s="1"/>
  <c r="E25" i="5" a="1"/>
  <c r="E25" i="5" s="1"/>
  <c r="F25" i="5" s="1"/>
  <c r="A27" i="5" a="1"/>
  <c r="A27" i="5" s="1"/>
  <c r="D27" i="5" s="1"/>
  <c r="B28" i="5" a="1"/>
  <c r="B28" i="5" s="1"/>
  <c r="E29" i="5" a="1"/>
  <c r="E29" i="5" s="1"/>
  <c r="F29" i="5" s="1"/>
  <c r="E30" i="5" a="1"/>
  <c r="E30" i="5" s="1"/>
  <c r="F30" i="5" s="1"/>
  <c r="E31" i="5" a="1"/>
  <c r="E31" i="5" s="1"/>
  <c r="F31" i="5" s="1"/>
  <c r="E32" i="5" a="1"/>
  <c r="E32" i="5" s="1"/>
  <c r="F32" i="5" s="1"/>
  <c r="E33" i="5" a="1"/>
  <c r="E33" i="5" s="1"/>
  <c r="F33" i="5" s="1"/>
  <c r="E34" i="5" a="1"/>
  <c r="E34" i="5" s="1"/>
  <c r="F34" i="5" s="1"/>
  <c r="E35" i="5" a="1"/>
  <c r="E35" i="5" s="1"/>
  <c r="F35" i="5" s="1"/>
  <c r="E36" i="5" a="1"/>
  <c r="E36" i="5" s="1"/>
  <c r="F36" i="5" s="1"/>
  <c r="E37" i="5" a="1"/>
  <c r="E37" i="5" s="1"/>
  <c r="F37" i="5" s="1"/>
  <c r="E38" i="5" a="1"/>
  <c r="E38" i="5" s="1"/>
  <c r="F38" i="5" s="1"/>
  <c r="E39" i="5" a="1"/>
  <c r="E39" i="5" s="1"/>
  <c r="F39" i="5" s="1"/>
  <c r="E40" i="5" a="1"/>
  <c r="E40" i="5" s="1"/>
  <c r="F40" i="5" s="1"/>
  <c r="E41" i="5" a="1"/>
  <c r="E41" i="5" s="1"/>
  <c r="F41" i="5" s="1"/>
  <c r="E42" i="5" a="1"/>
  <c r="E42" i="5" s="1"/>
  <c r="F42" i="5" s="1"/>
  <c r="E43" i="5" a="1"/>
  <c r="E43" i="5" s="1"/>
  <c r="F43" i="5" s="1"/>
  <c r="E44" i="5" a="1"/>
  <c r="E44" i="5" s="1"/>
  <c r="F44" i="5" s="1"/>
  <c r="E45" i="5" a="1"/>
  <c r="E45" i="5" s="1"/>
  <c r="F45" i="5" s="1"/>
  <c r="E46" i="5" a="1"/>
  <c r="E46" i="5" s="1"/>
  <c r="F46" i="5" s="1"/>
  <c r="E47" i="5" a="1"/>
  <c r="E47" i="5" s="1"/>
  <c r="F47" i="5" s="1"/>
  <c r="E48" i="5" a="1"/>
  <c r="E48" i="5" s="1"/>
  <c r="F48" i="5" s="1"/>
  <c r="E49" i="5" a="1"/>
  <c r="E49" i="5" s="1"/>
  <c r="F49" i="5" s="1"/>
  <c r="E50" i="5" a="1"/>
  <c r="E50" i="5" s="1"/>
  <c r="F50" i="5" s="1"/>
  <c r="E51" i="5" a="1"/>
  <c r="E51" i="5" s="1"/>
  <c r="F51" i="5" s="1"/>
  <c r="A49" i="5" a="1"/>
  <c r="A49" i="5" s="1"/>
  <c r="D49" i="5" s="1"/>
  <c r="A50" i="5" a="1"/>
  <c r="A50" i="5" s="1"/>
  <c r="D50" i="5" s="1"/>
  <c r="A51" i="5" a="1"/>
  <c r="A51" i="5" s="1"/>
  <c r="D51" i="5" s="1"/>
  <c r="B2" i="5" a="1"/>
  <c r="B2" i="5" s="1"/>
  <c r="E2" i="5" a="1"/>
  <c r="E2" i="5" s="1"/>
  <c r="A2" i="5" a="1"/>
  <c r="A2" i="5" s="1"/>
  <c r="D2" i="5" s="1"/>
  <c r="BN22" i="2"/>
  <c r="G48" i="5" l="1"/>
  <c r="H48" i="5" s="1"/>
  <c r="G40" i="5"/>
  <c r="H40" i="5" s="1"/>
  <c r="G32" i="5"/>
  <c r="H32" i="5" s="1"/>
  <c r="G22" i="5"/>
  <c r="H22" i="5" s="1"/>
  <c r="G24" i="5"/>
  <c r="H24" i="5" s="1"/>
  <c r="G4" i="5"/>
  <c r="H4" i="5" s="1"/>
  <c r="G12" i="5"/>
  <c r="H12" i="5" s="1"/>
  <c r="G21" i="5"/>
  <c r="H21" i="5" s="1"/>
  <c r="G47" i="5"/>
  <c r="H47" i="5" s="1"/>
  <c r="G39" i="5"/>
  <c r="H39" i="5" s="1"/>
  <c r="G31" i="5"/>
  <c r="H31" i="5" s="1"/>
  <c r="G23" i="5"/>
  <c r="H23" i="5" s="1"/>
  <c r="G46" i="5"/>
  <c r="H46" i="5" s="1"/>
  <c r="G38" i="5"/>
  <c r="H38" i="5" s="1"/>
  <c r="G30" i="5"/>
  <c r="H30" i="5" s="1"/>
  <c r="G15" i="5"/>
  <c r="H15" i="5" s="1"/>
  <c r="G11" i="5"/>
  <c r="H11" i="5" s="1"/>
  <c r="G20" i="5"/>
  <c r="H20" i="5" s="1"/>
  <c r="G29" i="5"/>
  <c r="H29" i="5" s="1"/>
  <c r="G45" i="5"/>
  <c r="H45" i="5" s="1"/>
  <c r="G37" i="5"/>
  <c r="H37" i="5" s="1"/>
  <c r="G18" i="5"/>
  <c r="H18" i="5" s="1"/>
  <c r="G17" i="5"/>
  <c r="H17" i="5" s="1"/>
  <c r="G44" i="5"/>
  <c r="H44" i="5" s="1"/>
  <c r="G36" i="5"/>
  <c r="H36" i="5" s="1"/>
  <c r="G7" i="5"/>
  <c r="H7" i="5" s="1"/>
  <c r="G51" i="5"/>
  <c r="H51" i="5" s="1"/>
  <c r="G10" i="5"/>
  <c r="H10" i="5" s="1"/>
  <c r="G50" i="5"/>
  <c r="H50" i="5" s="1"/>
  <c r="G19" i="5"/>
  <c r="H19" i="5" s="1"/>
  <c r="G9" i="5"/>
  <c r="H9" i="5" s="1"/>
  <c r="G28" i="5"/>
  <c r="H28" i="5" s="1"/>
  <c r="G6" i="5"/>
  <c r="H6" i="5" s="1"/>
  <c r="G43" i="5"/>
  <c r="H43" i="5" s="1"/>
  <c r="G35" i="5"/>
  <c r="H35" i="5" s="1"/>
  <c r="G26" i="5"/>
  <c r="H26" i="5" s="1"/>
  <c r="G49" i="5"/>
  <c r="H49" i="5" s="1"/>
  <c r="G8" i="5"/>
  <c r="H8" i="5" s="1"/>
  <c r="G16" i="5"/>
  <c r="H16" i="5" s="1"/>
  <c r="G25" i="5"/>
  <c r="H25" i="5" s="1"/>
  <c r="G42" i="5"/>
  <c r="H42" i="5" s="1"/>
  <c r="G34" i="5"/>
  <c r="H34" i="5" s="1"/>
  <c r="G14" i="5"/>
  <c r="H14" i="5" s="1"/>
  <c r="G27" i="5"/>
  <c r="H27" i="5" s="1"/>
  <c r="G5" i="5"/>
  <c r="H5" i="5" s="1"/>
  <c r="G13" i="5"/>
  <c r="H13" i="5" s="1"/>
  <c r="G41" i="5"/>
  <c r="H41" i="5" s="1"/>
  <c r="G33" i="5"/>
  <c r="H33" i="5" s="1"/>
  <c r="G3" i="5"/>
  <c r="H3" i="5" s="1"/>
  <c r="G2" i="5"/>
  <c r="BN208" i="2"/>
  <c r="BN209" i="2"/>
  <c r="BN210" i="2"/>
  <c r="BN211" i="2"/>
  <c r="BN212" i="2"/>
  <c r="BN213" i="2"/>
  <c r="BN214" i="2"/>
  <c r="BN215" i="2"/>
  <c r="BN216" i="2"/>
  <c r="C29" i="5" s="1" a="1"/>
  <c r="C29" i="5" s="1"/>
  <c r="BN207" i="2"/>
  <c r="C28" i="5" s="1" a="1"/>
  <c r="C28" i="5" s="1"/>
  <c r="BN193" i="2"/>
  <c r="BN194" i="2"/>
  <c r="BN195" i="2"/>
  <c r="BN196" i="2"/>
  <c r="BN197" i="2"/>
  <c r="BN198" i="2"/>
  <c r="BN199" i="2"/>
  <c r="BN200" i="2"/>
  <c r="BN201" i="2"/>
  <c r="BN192" i="2"/>
  <c r="C26" i="5" s="1" a="1"/>
  <c r="C26" i="5" s="1"/>
  <c r="BN178" i="2"/>
  <c r="BN179" i="2"/>
  <c r="BN180" i="2"/>
  <c r="BN181" i="2"/>
  <c r="BN182" i="2"/>
  <c r="BN183" i="2"/>
  <c r="BN184" i="2"/>
  <c r="BN185" i="2"/>
  <c r="BN186" i="2"/>
  <c r="C25" i="5" s="1" a="1"/>
  <c r="C25" i="5" s="1"/>
  <c r="BN177" i="2"/>
  <c r="C24" i="5" s="1" a="1"/>
  <c r="C24" i="5" s="1"/>
  <c r="BN163" i="2"/>
  <c r="BN164" i="2"/>
  <c r="BN165" i="2"/>
  <c r="BN166" i="2"/>
  <c r="BN167" i="2"/>
  <c r="BN168" i="2"/>
  <c r="BN169" i="2"/>
  <c r="BN170" i="2"/>
  <c r="BN171" i="2"/>
  <c r="C23" i="5" s="1" a="1"/>
  <c r="C23" i="5" s="1"/>
  <c r="BN162" i="2"/>
  <c r="C22" i="5" s="1" a="1"/>
  <c r="C22" i="5" s="1"/>
  <c r="BN148" i="2"/>
  <c r="BN149" i="2"/>
  <c r="BN150" i="2"/>
  <c r="BN151" i="2"/>
  <c r="BN152" i="2"/>
  <c r="BN153" i="2"/>
  <c r="BN154" i="2"/>
  <c r="BN155" i="2"/>
  <c r="BN156" i="2"/>
  <c r="C21" i="5" s="1" a="1"/>
  <c r="C21" i="5" s="1"/>
  <c r="BN147" i="2"/>
  <c r="C20" i="5" s="1" a="1"/>
  <c r="C20" i="5" s="1"/>
  <c r="BN133" i="2"/>
  <c r="BN134" i="2"/>
  <c r="BN135" i="2"/>
  <c r="BN136" i="2"/>
  <c r="BN137" i="2"/>
  <c r="BN138" i="2"/>
  <c r="BN139" i="2"/>
  <c r="BN140" i="2"/>
  <c r="BN141" i="2"/>
  <c r="C19" i="5" s="1" a="1"/>
  <c r="C19" i="5" s="1"/>
  <c r="BN132" i="2"/>
  <c r="C18" i="5" s="1" a="1"/>
  <c r="C18" i="5" s="1"/>
  <c r="BN118" i="2"/>
  <c r="BN119" i="2"/>
  <c r="BN120" i="2"/>
  <c r="BN121" i="2"/>
  <c r="BN122" i="2"/>
  <c r="BN123" i="2"/>
  <c r="BN124" i="2"/>
  <c r="BN125" i="2"/>
  <c r="BN126" i="2"/>
  <c r="C17" i="5" s="1" a="1"/>
  <c r="C17" i="5" s="1"/>
  <c r="BN117" i="2"/>
  <c r="C16" i="5" s="1" a="1"/>
  <c r="C16" i="5" s="1"/>
  <c r="BN103" i="2"/>
  <c r="BN104" i="2"/>
  <c r="BN105" i="2"/>
  <c r="BN106" i="2"/>
  <c r="BN107" i="2"/>
  <c r="BN108" i="2"/>
  <c r="BN109" i="2"/>
  <c r="BN110" i="2"/>
  <c r="BN111" i="2"/>
  <c r="C15" i="5" s="1" a="1"/>
  <c r="C15" i="5" s="1"/>
  <c r="BN102" i="2"/>
  <c r="C14" i="5" s="1" a="1"/>
  <c r="C14" i="5" s="1"/>
  <c r="BN88" i="2"/>
  <c r="BN89" i="2"/>
  <c r="BN90" i="2"/>
  <c r="BN91" i="2"/>
  <c r="BN92" i="2"/>
  <c r="BN93" i="2"/>
  <c r="BN94" i="2"/>
  <c r="BN95" i="2"/>
  <c r="BN96" i="2"/>
  <c r="C13" i="5" s="1" a="1"/>
  <c r="C13" i="5" s="1"/>
  <c r="BN87" i="2"/>
  <c r="C12" i="5" s="1" a="1"/>
  <c r="C12" i="5" s="1"/>
  <c r="BN73" i="2"/>
  <c r="BN74" i="2"/>
  <c r="BN75" i="2"/>
  <c r="BN76" i="2"/>
  <c r="BN77" i="2"/>
  <c r="BN78" i="2"/>
  <c r="BN79" i="2"/>
  <c r="BN80" i="2"/>
  <c r="BN81" i="2"/>
  <c r="BN72" i="2"/>
  <c r="C6" i="5" s="1" a="1"/>
  <c r="C6" i="5" s="1"/>
  <c r="BN58" i="2"/>
  <c r="BN59" i="2"/>
  <c r="BN60" i="2"/>
  <c r="BN61" i="2"/>
  <c r="BN62" i="2"/>
  <c r="BN63" i="2"/>
  <c r="BN64" i="2"/>
  <c r="BN65" i="2"/>
  <c r="BN66" i="2"/>
  <c r="BN57" i="2"/>
  <c r="BN43" i="2"/>
  <c r="BN44" i="2"/>
  <c r="BN45" i="2"/>
  <c r="BN46" i="2"/>
  <c r="BN47" i="2"/>
  <c r="BN48" i="2"/>
  <c r="BN49" i="2"/>
  <c r="BN50" i="2"/>
  <c r="BN51" i="2"/>
  <c r="BN42" i="2"/>
  <c r="C4" i="5" s="1" a="1"/>
  <c r="C4" i="5" s="1"/>
  <c r="BN28" i="2"/>
  <c r="BN29" i="2"/>
  <c r="BN30" i="2"/>
  <c r="BN31" i="2"/>
  <c r="BN32" i="2"/>
  <c r="BN33" i="2"/>
  <c r="BN34" i="2"/>
  <c r="BN35" i="2"/>
  <c r="BN36" i="2"/>
  <c r="BN27" i="2"/>
  <c r="C3" i="5" s="1" a="1"/>
  <c r="C3" i="5" s="1"/>
  <c r="C2" i="5" l="1" a="1"/>
  <c r="C2" i="5" s="1"/>
  <c r="C27" i="5" a="1"/>
  <c r="C27" i="5" s="1"/>
  <c r="C7" i="5" a="1"/>
  <c r="C7" i="5" s="1"/>
  <c r="C11" i="5" a="1"/>
  <c r="C11" i="5" s="1"/>
  <c r="C5" i="5" a="1"/>
  <c r="C5" i="5" s="1"/>
  <c r="F2" i="5"/>
  <c r="H2" i="5" s="1"/>
  <c r="L19" i="5" l="1"/>
  <c r="L18" i="5"/>
  <c r="L17" i="5"/>
  <c r="L16" i="5"/>
  <c r="L15" i="5"/>
  <c r="L14" i="5"/>
  <c r="L13" i="5"/>
  <c r="L12" i="5"/>
  <c r="L11" i="5"/>
  <c r="L10" i="5"/>
  <c r="L9" i="5"/>
  <c r="L8" i="5"/>
  <c r="L7" i="5"/>
  <c r="L6" i="5"/>
  <c r="L5" i="5"/>
  <c r="L4" i="5"/>
  <c r="L3" i="5"/>
  <c r="L2" i="5"/>
  <c r="N6" i="2" l="1"/>
  <c r="N4" i="2"/>
  <c r="F48" i="6"/>
  <c r="BD4" i="2" l="1"/>
  <c r="BN52" i="2"/>
  <c r="BN97" i="2"/>
  <c r="BN112" i="2"/>
  <c r="BN172" i="2"/>
  <c r="BN127" i="2"/>
  <c r="BN82" i="2"/>
  <c r="BN142" i="2"/>
  <c r="BN202" i="2"/>
  <c r="BN157" i="2"/>
  <c r="BN67" i="2"/>
  <c r="BN187" i="2"/>
  <c r="BN217" i="2"/>
  <c r="BN37" i="2"/>
  <c r="BD6" i="2" l="1"/>
  <c r="BD8" i="2"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F47" i="4"/>
  <c r="G47"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62" i="4"/>
  <c r="G62" i="4" s="1"/>
  <c r="F63" i="4"/>
  <c r="G63" i="4" s="1"/>
  <c r="F64" i="4"/>
  <c r="G64" i="4" s="1"/>
  <c r="F65" i="4"/>
  <c r="G65" i="4" s="1"/>
  <c r="F66" i="4"/>
  <c r="G66" i="4" s="1"/>
  <c r="F67" i="4"/>
  <c r="G67" i="4" s="1"/>
  <c r="F68" i="4"/>
  <c r="G68" i="4" s="1"/>
  <c r="F69" i="4"/>
  <c r="G69" i="4" s="1"/>
  <c r="F70" i="4"/>
  <c r="G70" i="4" s="1"/>
  <c r="F71" i="4"/>
  <c r="G71" i="4" s="1"/>
  <c r="F72" i="4"/>
  <c r="G72" i="4" s="1"/>
  <c r="F73" i="4"/>
  <c r="G73" i="4" s="1"/>
  <c r="F74" i="4"/>
  <c r="G74" i="4" s="1"/>
  <c r="F75" i="4"/>
  <c r="G75" i="4" s="1"/>
  <c r="F76" i="4"/>
  <c r="G76" i="4" s="1"/>
  <c r="F77" i="4"/>
  <c r="G77" i="4" s="1"/>
  <c r="G78" i="4"/>
  <c r="F79" i="4"/>
  <c r="G79" i="4" s="1"/>
  <c r="F80" i="4"/>
  <c r="G80" i="4" s="1"/>
  <c r="F81" i="4"/>
  <c r="G81" i="4" s="1"/>
  <c r="F82" i="4"/>
  <c r="G82" i="4" s="1"/>
  <c r="F83" i="4"/>
  <c r="G83" i="4" s="1"/>
  <c r="F84" i="4"/>
  <c r="G84" i="4" s="1"/>
  <c r="F85" i="4"/>
  <c r="G85" i="4" s="1"/>
  <c r="F86" i="4"/>
  <c r="G86" i="4" s="1"/>
  <c r="F87" i="4"/>
  <c r="G87" i="4" s="1"/>
  <c r="F88" i="4"/>
  <c r="G88" i="4" s="1"/>
  <c r="F89" i="4"/>
  <c r="G89" i="4" s="1"/>
  <c r="F90" i="4"/>
  <c r="G90" i="4" s="1"/>
  <c r="F91" i="4"/>
  <c r="G91" i="4" s="1"/>
  <c r="F92" i="4"/>
  <c r="G92" i="4" s="1"/>
  <c r="F93" i="4"/>
  <c r="G93" i="4" s="1"/>
  <c r="F94" i="4"/>
  <c r="G94" i="4" s="1"/>
  <c r="F95" i="4"/>
  <c r="G95" i="4" s="1"/>
  <c r="F96" i="4"/>
  <c r="G96" i="4" s="1"/>
  <c r="F97" i="4"/>
  <c r="G97" i="4" s="1"/>
  <c r="F98" i="4"/>
  <c r="G98" i="4" s="1"/>
  <c r="F99" i="4"/>
  <c r="G99" i="4" s="1"/>
  <c r="F100" i="4"/>
  <c r="G100" i="4" s="1"/>
  <c r="F101" i="4"/>
  <c r="G101" i="4" s="1"/>
  <c r="F102" i="4"/>
  <c r="G102" i="4" s="1"/>
  <c r="F103" i="4"/>
  <c r="G103" i="4" s="1"/>
  <c r="F104" i="4"/>
  <c r="G104" i="4" s="1"/>
  <c r="F105" i="4"/>
  <c r="G105" i="4" s="1"/>
  <c r="F106" i="4"/>
  <c r="G106" i="4" s="1"/>
  <c r="F107" i="4"/>
  <c r="G107" i="4" s="1"/>
  <c r="F108" i="4"/>
  <c r="G108" i="4" s="1"/>
  <c r="F109" i="4"/>
  <c r="G109" i="4" s="1"/>
  <c r="F110" i="4"/>
  <c r="G110" i="4" s="1"/>
  <c r="F111" i="4"/>
  <c r="G111" i="4" s="1"/>
  <c r="F112" i="4"/>
  <c r="G112" i="4" s="1"/>
  <c r="F113" i="4"/>
  <c r="G113" i="4" s="1"/>
  <c r="F114" i="4"/>
  <c r="G114" i="4" s="1"/>
  <c r="F115" i="4"/>
  <c r="G115" i="4" s="1"/>
  <c r="F116" i="4"/>
  <c r="G116" i="4" s="1"/>
  <c r="F117" i="4"/>
  <c r="G117" i="4" s="1"/>
  <c r="F118" i="4"/>
  <c r="G118" i="4" s="1"/>
  <c r="F119" i="4"/>
  <c r="G119" i="4" s="1"/>
  <c r="F120" i="4"/>
  <c r="G120" i="4" s="1"/>
  <c r="F121" i="4"/>
  <c r="G121" i="4" s="1"/>
  <c r="F122" i="4"/>
  <c r="G122" i="4" s="1"/>
  <c r="F123" i="4"/>
  <c r="G123" i="4" s="1"/>
  <c r="F124" i="4"/>
  <c r="G124" i="4" s="1"/>
  <c r="F125" i="4"/>
  <c r="G125" i="4" s="1"/>
  <c r="F126" i="4"/>
  <c r="G126" i="4" s="1"/>
  <c r="F127" i="4"/>
  <c r="G127" i="4" s="1"/>
  <c r="F128" i="4"/>
  <c r="G128" i="4" s="1"/>
  <c r="F129" i="4"/>
  <c r="G129" i="4" s="1"/>
  <c r="F130" i="4"/>
  <c r="G130" i="4" s="1"/>
  <c r="F131" i="4"/>
  <c r="G131" i="4" s="1"/>
  <c r="F132" i="4"/>
  <c r="G132" i="4" s="1"/>
  <c r="F133" i="4"/>
  <c r="G133" i="4" s="1"/>
  <c r="F134" i="4"/>
  <c r="G134" i="4" s="1"/>
  <c r="F135" i="4"/>
  <c r="G135" i="4" s="1"/>
  <c r="F136" i="4"/>
  <c r="G136" i="4" s="1"/>
  <c r="F137" i="4"/>
  <c r="G137" i="4" s="1"/>
  <c r="F138" i="4"/>
  <c r="G138" i="4" s="1"/>
  <c r="F139" i="4"/>
  <c r="G139" i="4" s="1"/>
  <c r="F140" i="4"/>
  <c r="G140" i="4" s="1"/>
  <c r="F141" i="4"/>
  <c r="G141" i="4" s="1"/>
  <c r="F142" i="4"/>
  <c r="G142" i="4" s="1"/>
  <c r="F143" i="4"/>
  <c r="G143" i="4" s="1"/>
  <c r="F144" i="4"/>
  <c r="G144" i="4" s="1"/>
  <c r="F145" i="4"/>
  <c r="G145" i="4" s="1"/>
  <c r="F146" i="4"/>
  <c r="G146" i="4" s="1"/>
  <c r="F147" i="4"/>
  <c r="G147" i="4" s="1"/>
  <c r="F148" i="4"/>
  <c r="G148" i="4" s="1"/>
  <c r="F149" i="4"/>
  <c r="G149" i="4" s="1"/>
  <c r="F150" i="4"/>
  <c r="G150" i="4" s="1"/>
  <c r="F151" i="4"/>
  <c r="G151" i="4" s="1"/>
  <c r="F152" i="4"/>
  <c r="G152" i="4" s="1"/>
  <c r="F153" i="4"/>
  <c r="G153" i="4" s="1"/>
  <c r="F154" i="4"/>
  <c r="G154" i="4" s="1"/>
  <c r="F155" i="4"/>
  <c r="G155" i="4" s="1"/>
  <c r="F156" i="4"/>
  <c r="G156" i="4" s="1"/>
  <c r="F157" i="4"/>
  <c r="G157" i="4" s="1"/>
  <c r="F158" i="4"/>
  <c r="G158" i="4" s="1"/>
  <c r="F159" i="4"/>
  <c r="G159" i="4" s="1"/>
  <c r="F160" i="4"/>
  <c r="G160" i="4" s="1"/>
  <c r="F161" i="4"/>
  <c r="G161" i="4" s="1"/>
  <c r="F162" i="4"/>
  <c r="G162" i="4" s="1"/>
  <c r="F163" i="4"/>
  <c r="G163" i="4" s="1"/>
  <c r="F164" i="4"/>
  <c r="G164" i="4" s="1"/>
  <c r="F165" i="4"/>
  <c r="G165" i="4" s="1"/>
  <c r="F166" i="4"/>
  <c r="G166" i="4" s="1"/>
  <c r="F167" i="4"/>
  <c r="G167" i="4" s="1"/>
  <c r="F168" i="4"/>
  <c r="G168" i="4" s="1"/>
  <c r="F169" i="4"/>
  <c r="G169" i="4" s="1"/>
  <c r="F170" i="4"/>
  <c r="G170" i="4" s="1"/>
  <c r="F171" i="4"/>
  <c r="G171" i="4" s="1"/>
  <c r="F172" i="4"/>
  <c r="G172" i="4" s="1"/>
  <c r="F173" i="4"/>
  <c r="G173" i="4" s="1"/>
  <c r="F174" i="4"/>
  <c r="G174" i="4" s="1"/>
  <c r="F175" i="4"/>
  <c r="G175" i="4" s="1"/>
  <c r="F176" i="4"/>
  <c r="G176" i="4" s="1"/>
  <c r="F177" i="4"/>
  <c r="G177" i="4" s="1"/>
  <c r="F178" i="4"/>
  <c r="G178" i="4" s="1"/>
  <c r="F179" i="4"/>
  <c r="G179" i="4" s="1"/>
  <c r="F180" i="4"/>
  <c r="G180" i="4" s="1"/>
  <c r="F181" i="4"/>
  <c r="F182" i="4"/>
  <c r="G182" i="4" s="1"/>
  <c r="F183" i="4"/>
  <c r="G183" i="4" s="1"/>
  <c r="F184" i="4"/>
  <c r="G184" i="4" s="1"/>
  <c r="F185" i="4"/>
  <c r="G185" i="4" s="1"/>
  <c r="F186" i="4"/>
  <c r="G186" i="4" s="1"/>
  <c r="F187" i="4"/>
  <c r="G187" i="4" s="1"/>
  <c r="F188" i="4"/>
  <c r="G188" i="4" s="1"/>
  <c r="F189" i="4"/>
  <c r="G189" i="4" s="1"/>
  <c r="F190" i="4"/>
  <c r="G190" i="4" s="1"/>
  <c r="F191" i="4"/>
  <c r="G191" i="4" s="1"/>
  <c r="F192" i="4"/>
  <c r="G192" i="4" s="1"/>
  <c r="F193" i="4"/>
  <c r="G193" i="4" s="1"/>
  <c r="F194" i="4"/>
  <c r="G194" i="4" s="1"/>
  <c r="F195" i="4"/>
  <c r="G195" i="4" s="1"/>
  <c r="F196" i="4"/>
  <c r="G196" i="4" s="1"/>
  <c r="F197" i="4"/>
  <c r="G197" i="4" s="1"/>
  <c r="F198" i="4"/>
  <c r="G198" i="4" s="1"/>
  <c r="F199" i="4"/>
  <c r="G199" i="4" s="1"/>
  <c r="F200" i="4"/>
  <c r="G200" i="4" s="1"/>
  <c r="F201" i="4"/>
  <c r="G201" i="4" s="1"/>
  <c r="F202" i="4"/>
  <c r="G202" i="4" s="1"/>
  <c r="F203" i="4"/>
  <c r="G203" i="4" s="1"/>
  <c r="F204" i="4"/>
  <c r="G204" i="4" s="1"/>
  <c r="F205" i="4"/>
  <c r="G205" i="4" s="1"/>
  <c r="F206" i="4"/>
  <c r="G206" i="4" s="1"/>
  <c r="F207" i="4"/>
  <c r="G207" i="4" s="1"/>
  <c r="F208" i="4"/>
  <c r="G208" i="4" s="1"/>
  <c r="F209" i="4"/>
  <c r="G209" i="4" s="1"/>
  <c r="F210" i="4"/>
  <c r="G210" i="4" s="1"/>
  <c r="F211" i="4"/>
  <c r="G211" i="4" s="1"/>
  <c r="F212" i="4"/>
  <c r="G212" i="4" s="1"/>
  <c r="F213" i="4"/>
  <c r="G213" i="4" s="1"/>
  <c r="F214" i="4"/>
  <c r="G214" i="4" s="1"/>
  <c r="F215" i="4"/>
  <c r="G215" i="4" s="1"/>
  <c r="F216" i="4"/>
  <c r="G216" i="4" s="1"/>
  <c r="F217" i="4"/>
  <c r="G217" i="4" s="1"/>
  <c r="F218" i="4"/>
  <c r="G218" i="4" s="1"/>
  <c r="F219" i="4"/>
  <c r="G219" i="4" s="1"/>
  <c r="F220" i="4"/>
  <c r="G220" i="4" s="1"/>
  <c r="F221" i="4"/>
  <c r="G221" i="4" s="1"/>
  <c r="F222" i="4"/>
  <c r="G222" i="4" s="1"/>
  <c r="F223" i="4"/>
  <c r="G223" i="4" s="1"/>
  <c r="F224" i="4"/>
  <c r="G224" i="4" s="1"/>
  <c r="F225" i="4"/>
  <c r="G225" i="4" s="1"/>
  <c r="F226" i="4"/>
  <c r="G226" i="4" s="1"/>
  <c r="F227" i="4"/>
  <c r="G227" i="4" s="1"/>
  <c r="F228" i="4"/>
  <c r="G228" i="4" s="1"/>
  <c r="F229" i="4"/>
  <c r="G229" i="4" s="1"/>
  <c r="F230" i="4"/>
  <c r="G230" i="4" s="1"/>
  <c r="F231" i="4"/>
  <c r="G231" i="4" s="1"/>
  <c r="F232" i="4"/>
  <c r="G232" i="4" s="1"/>
  <c r="F233" i="4"/>
  <c r="G233" i="4" s="1"/>
  <c r="F234" i="4"/>
  <c r="G234" i="4" s="1"/>
  <c r="F235" i="4"/>
  <c r="G235" i="4" s="1"/>
  <c r="F236" i="4"/>
  <c r="G236" i="4" s="1"/>
  <c r="F237" i="4"/>
  <c r="G237" i="4" s="1"/>
  <c r="F238" i="4"/>
  <c r="G238" i="4" s="1"/>
  <c r="F239" i="4"/>
  <c r="G239" i="4" s="1"/>
  <c r="F240" i="4"/>
  <c r="G240" i="4" s="1"/>
  <c r="F241" i="4"/>
  <c r="G241" i="4" s="1"/>
  <c r="F242" i="4"/>
  <c r="G242" i="4" s="1"/>
  <c r="F243" i="4"/>
  <c r="G243" i="4" s="1"/>
  <c r="F244" i="4"/>
  <c r="G244" i="4" s="1"/>
  <c r="F245" i="4"/>
  <c r="G245" i="4" s="1"/>
  <c r="F246" i="4"/>
  <c r="G246" i="4" s="1"/>
  <c r="F247" i="4"/>
  <c r="G247" i="4" s="1"/>
  <c r="F248" i="4"/>
  <c r="G248" i="4" s="1"/>
  <c r="F249" i="4"/>
  <c r="G249" i="4" s="1"/>
  <c r="F250" i="4"/>
  <c r="G250" i="4" s="1"/>
  <c r="F251" i="4"/>
  <c r="G251" i="4" s="1"/>
  <c r="F252" i="4"/>
  <c r="G252" i="4" s="1"/>
  <c r="F253" i="4"/>
  <c r="G253" i="4" s="1"/>
  <c r="F254" i="4"/>
  <c r="G254" i="4" s="1"/>
  <c r="F255" i="4"/>
  <c r="G255" i="4" s="1"/>
  <c r="F256" i="4"/>
  <c r="G256" i="4" s="1"/>
  <c r="F257" i="4"/>
  <c r="G257" i="4" s="1"/>
  <c r="F258" i="4"/>
  <c r="G258" i="4" s="1"/>
  <c r="F259" i="4"/>
  <c r="G259" i="4" s="1"/>
  <c r="F260" i="4"/>
  <c r="G260" i="4" s="1"/>
  <c r="F261" i="4"/>
  <c r="G261" i="4" s="1"/>
  <c r="F262" i="4"/>
  <c r="G262" i="4" s="1"/>
  <c r="F263" i="4"/>
  <c r="G263" i="4" s="1"/>
  <c r="F264" i="4"/>
  <c r="G264" i="4" s="1"/>
  <c r="F265" i="4"/>
  <c r="G265" i="4" s="1"/>
  <c r="F266" i="4"/>
  <c r="G266" i="4" s="1"/>
  <c r="F267" i="4"/>
  <c r="G267" i="4" s="1"/>
  <c r="F268" i="4"/>
  <c r="G268" i="4" s="1"/>
  <c r="F269" i="4"/>
  <c r="G269" i="4" s="1"/>
  <c r="F270" i="4"/>
  <c r="G270" i="4" s="1"/>
  <c r="F271" i="4"/>
  <c r="G271" i="4" s="1"/>
  <c r="F272" i="4"/>
  <c r="G272" i="4" s="1"/>
  <c r="F273" i="4"/>
  <c r="G273" i="4" s="1"/>
  <c r="F274" i="4"/>
  <c r="G274" i="4" s="1"/>
  <c r="F275" i="4"/>
  <c r="G275" i="4" s="1"/>
  <c r="F276" i="4"/>
  <c r="G276" i="4" s="1"/>
  <c r="F277" i="4"/>
  <c r="G277" i="4" s="1"/>
  <c r="F278" i="4"/>
  <c r="G278" i="4" s="1"/>
  <c r="F279" i="4"/>
  <c r="G279" i="4" s="1"/>
  <c r="F280" i="4"/>
  <c r="G280" i="4" s="1"/>
  <c r="F281" i="4"/>
  <c r="G281" i="4" s="1"/>
  <c r="F282" i="4"/>
  <c r="G282" i="4" s="1"/>
  <c r="F283" i="4"/>
  <c r="G283" i="4" s="1"/>
  <c r="F284" i="4"/>
  <c r="G284" i="4" s="1"/>
  <c r="G285" i="4"/>
  <c r="F286" i="4"/>
  <c r="G286" i="4" s="1"/>
  <c r="F287" i="4"/>
  <c r="G287" i="4" s="1"/>
  <c r="F288" i="4"/>
  <c r="G288" i="4" s="1"/>
  <c r="F289" i="4"/>
  <c r="G289" i="4" s="1"/>
  <c r="F290" i="4"/>
  <c r="G290" i="4" s="1"/>
  <c r="F291" i="4"/>
  <c r="G291" i="4" s="1"/>
  <c r="F292" i="4"/>
  <c r="G292" i="4" s="1"/>
  <c r="F293" i="4"/>
  <c r="G293" i="4" s="1"/>
  <c r="F294" i="4"/>
  <c r="G294" i="4" s="1"/>
  <c r="F295" i="4"/>
  <c r="G295" i="4" s="1"/>
  <c r="F296" i="4"/>
  <c r="G296" i="4" s="1"/>
  <c r="F297" i="4"/>
  <c r="G297" i="4" s="1"/>
  <c r="F298" i="4"/>
  <c r="G298" i="4" s="1"/>
  <c r="F299" i="4"/>
  <c r="G299" i="4" s="1"/>
  <c r="F300" i="4"/>
  <c r="G300" i="4" s="1"/>
  <c r="F301" i="4"/>
  <c r="G301" i="4" s="1"/>
  <c r="F302" i="4"/>
  <c r="G302" i="4" s="1"/>
  <c r="F303" i="4"/>
  <c r="G303" i="4" s="1"/>
  <c r="F304" i="4"/>
  <c r="G304" i="4" s="1"/>
  <c r="F305" i="4"/>
  <c r="G305" i="4" s="1"/>
  <c r="F306" i="4"/>
  <c r="G306" i="4" s="1"/>
  <c r="F307" i="4"/>
  <c r="G307" i="4" s="1"/>
  <c r="F308" i="4"/>
  <c r="G308" i="4" s="1"/>
  <c r="F309" i="4"/>
  <c r="G309" i="4" s="1"/>
  <c r="F310" i="4"/>
  <c r="G310" i="4" s="1"/>
  <c r="F311" i="4"/>
  <c r="G311" i="4" s="1"/>
  <c r="F312" i="4"/>
  <c r="G312" i="4" s="1"/>
  <c r="F313" i="4"/>
  <c r="G313" i="4" s="1"/>
  <c r="F314" i="4"/>
  <c r="G314" i="4" s="1"/>
  <c r="F315" i="4"/>
  <c r="G315" i="4" s="1"/>
  <c r="F316" i="4"/>
  <c r="G316" i="4" s="1"/>
  <c r="F317" i="4"/>
  <c r="G317" i="4" s="1"/>
  <c r="F318" i="4"/>
  <c r="G318" i="4" s="1"/>
  <c r="F319" i="4"/>
  <c r="G319" i="4" s="1"/>
  <c r="F320" i="4"/>
  <c r="G320" i="4" s="1"/>
  <c r="F321" i="4"/>
  <c r="G321" i="4" s="1"/>
  <c r="F322" i="4"/>
  <c r="G322" i="4" s="1"/>
  <c r="F323" i="4"/>
  <c r="G323" i="4" s="1"/>
  <c r="F324" i="4"/>
  <c r="G324" i="4" s="1"/>
  <c r="F325" i="4"/>
  <c r="G325" i="4" s="1"/>
  <c r="F326" i="4"/>
  <c r="G326" i="4" s="1"/>
  <c r="F327" i="4"/>
  <c r="G327" i="4" s="1"/>
  <c r="F328" i="4"/>
  <c r="G328" i="4" s="1"/>
  <c r="F329" i="4"/>
  <c r="G329" i="4" s="1"/>
  <c r="F330" i="4"/>
  <c r="G330" i="4" s="1"/>
  <c r="F331" i="4"/>
  <c r="G331" i="4" s="1"/>
  <c r="F332" i="4"/>
  <c r="G332" i="4" s="1"/>
  <c r="F333" i="4"/>
  <c r="G333" i="4" s="1"/>
  <c r="F334" i="4"/>
  <c r="G334" i="4" s="1"/>
  <c r="F335" i="4"/>
  <c r="G335" i="4" s="1"/>
  <c r="F336" i="4"/>
  <c r="G336" i="4" s="1"/>
  <c r="F337" i="4"/>
  <c r="G337" i="4" s="1"/>
  <c r="F338" i="4"/>
  <c r="G338" i="4" s="1"/>
  <c r="F339" i="4"/>
  <c r="G339" i="4" s="1"/>
  <c r="F340" i="4"/>
  <c r="G340" i="4" s="1"/>
  <c r="F341" i="4"/>
  <c r="G341" i="4" s="1"/>
  <c r="F342" i="4"/>
  <c r="G342" i="4" s="1"/>
  <c r="F343" i="4"/>
  <c r="G343" i="4" s="1"/>
  <c r="F344" i="4"/>
  <c r="G344" i="4" s="1"/>
  <c r="F345" i="4"/>
  <c r="G345" i="4" s="1"/>
  <c r="F346" i="4"/>
  <c r="G346" i="4" s="1"/>
  <c r="F347" i="4"/>
  <c r="G347" i="4" s="1"/>
  <c r="F348" i="4"/>
  <c r="G348" i="4" s="1"/>
  <c r="F349" i="4"/>
  <c r="G349" i="4" s="1"/>
  <c r="F350" i="4"/>
  <c r="G350" i="4" s="1"/>
  <c r="F351" i="4"/>
  <c r="G351" i="4" s="1"/>
  <c r="F352" i="4"/>
  <c r="G352" i="4" s="1"/>
  <c r="F353" i="4"/>
  <c r="G353" i="4" s="1"/>
  <c r="F354" i="4"/>
  <c r="G354" i="4" s="1"/>
  <c r="F355" i="4"/>
  <c r="G355" i="4" s="1"/>
  <c r="F356" i="4"/>
  <c r="G356" i="4" s="1"/>
  <c r="F357" i="4"/>
  <c r="G357" i="4" s="1"/>
  <c r="F358" i="4"/>
  <c r="G358" i="4" s="1"/>
  <c r="F359" i="4"/>
  <c r="G359" i="4" s="1"/>
  <c r="F360" i="4"/>
  <c r="G360" i="4" s="1"/>
  <c r="F361" i="4"/>
  <c r="G361" i="4" s="1"/>
  <c r="F362" i="4"/>
  <c r="G362" i="4" s="1"/>
  <c r="F363" i="4"/>
  <c r="G363" i="4" s="1"/>
  <c r="F364" i="4"/>
  <c r="G364" i="4" s="1"/>
  <c r="F365" i="4"/>
  <c r="G365" i="4" s="1"/>
  <c r="F366" i="4"/>
  <c r="G366" i="4" s="1"/>
  <c r="F4" i="4"/>
  <c r="G4" i="4" s="1"/>
  <c r="F5" i="4"/>
  <c r="G5" i="4" s="1"/>
  <c r="F6" i="4"/>
  <c r="G6" i="4" s="1"/>
  <c r="F7" i="4"/>
  <c r="G7" i="4" s="1"/>
  <c r="F8" i="4"/>
  <c r="G8" i="4" s="1"/>
  <c r="F9" i="4"/>
  <c r="G9" i="4" s="1"/>
  <c r="F10" i="4"/>
  <c r="G10" i="4" s="1"/>
  <c r="F11" i="4"/>
  <c r="G11" i="4" s="1"/>
  <c r="F12" i="4"/>
  <c r="G12" i="4" s="1"/>
  <c r="F13" i="4"/>
  <c r="G13" i="4" s="1"/>
  <c r="F14" i="4"/>
  <c r="G14" i="4" s="1"/>
  <c r="F15" i="4"/>
  <c r="G15" i="4" s="1"/>
  <c r="F16" i="4"/>
  <c r="G16" i="4" s="1"/>
  <c r="F17" i="4"/>
  <c r="G17" i="4" s="1"/>
  <c r="F18" i="4"/>
  <c r="G18" i="4" s="1"/>
  <c r="F19" i="4"/>
  <c r="G19" i="4" s="1"/>
  <c r="F20" i="4"/>
  <c r="G20" i="4" s="1"/>
  <c r="F21" i="4"/>
  <c r="G21" i="4" s="1"/>
  <c r="F22" i="4"/>
  <c r="G22" i="4" s="1"/>
  <c r="F23" i="4"/>
  <c r="G23" i="4" s="1"/>
  <c r="F24" i="4"/>
  <c r="G24" i="4" s="1"/>
  <c r="F25" i="4"/>
  <c r="G25" i="4" s="1"/>
  <c r="F26" i="4"/>
  <c r="G26" i="4" s="1"/>
  <c r="F2" i="4"/>
  <c r="G2" i="4" s="1"/>
  <c r="F3" i="4"/>
  <c r="G3" i="4" s="1"/>
  <c r="I34" i="5" l="1"/>
  <c r="I2" i="5"/>
  <c r="I11" i="5"/>
  <c r="I24" i="5"/>
  <c r="I15" i="5"/>
  <c r="I9" i="5"/>
  <c r="I41" i="5"/>
  <c r="I38" i="5"/>
  <c r="I45" i="5"/>
  <c r="I20" i="5"/>
  <c r="I4" i="5"/>
  <c r="I27" i="5"/>
  <c r="I17" i="5"/>
  <c r="I22" i="5"/>
  <c r="I39" i="5"/>
  <c r="I19" i="5"/>
  <c r="I51" i="5"/>
  <c r="I50" i="5"/>
  <c r="I18" i="5"/>
  <c r="I40" i="5"/>
  <c r="I12" i="5"/>
  <c r="I13" i="5"/>
  <c r="I6" i="5"/>
  <c r="I44" i="5"/>
  <c r="I47" i="5"/>
  <c r="I42" i="5"/>
  <c r="I7" i="5"/>
  <c r="I46" i="5"/>
  <c r="I21" i="5"/>
  <c r="I32" i="5"/>
  <c r="I14" i="5"/>
  <c r="I30" i="5"/>
  <c r="I31" i="5"/>
  <c r="I3" i="5"/>
  <c r="I26" i="5"/>
  <c r="I8" i="5"/>
  <c r="I48" i="5"/>
  <c r="I28" i="5"/>
  <c r="I36" i="5"/>
  <c r="I25" i="5"/>
  <c r="I10" i="5"/>
  <c r="I23" i="5"/>
  <c r="I43" i="5"/>
  <c r="I35" i="5"/>
  <c r="I49" i="5"/>
  <c r="I5" i="5"/>
  <c r="I16" i="5"/>
  <c r="I29" i="5"/>
  <c r="I33" i="5"/>
  <c r="I37" i="5"/>
  <c r="J4" i="4"/>
  <c r="J3" i="4"/>
  <c r="J9" i="4"/>
  <c r="J8" i="4"/>
  <c r="J7" i="4"/>
  <c r="J6" i="4"/>
  <c r="J5" i="4"/>
  <c r="L2" i="4"/>
  <c r="B52"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<sst xmlns="http://schemas.openxmlformats.org/spreadsheetml/2006/main" count="1617" uniqueCount="993">
  <si>
    <t>Item</t>
  </si>
  <si>
    <t>Quantity</t>
  </si>
  <si>
    <t>Unit Cost</t>
  </si>
  <si>
    <t>Total Cost</t>
  </si>
  <si>
    <t>TOTAL COST:</t>
  </si>
  <si>
    <t>Signature:</t>
  </si>
  <si>
    <t>Date:</t>
  </si>
  <si>
    <t>Exercise Equipment</t>
  </si>
  <si>
    <t>Impact Hammer Drill</t>
  </si>
  <si>
    <t>Scuba Support Equipment</t>
  </si>
  <si>
    <t>Replacement Batteries</t>
  </si>
  <si>
    <t>Video Monitoring Equipment</t>
  </si>
  <si>
    <t>Directional Hose Exit Device System</t>
  </si>
  <si>
    <t>Diesel Exhaust Removal Systems</t>
  </si>
  <si>
    <t>Individual/Portable Radios</t>
  </si>
  <si>
    <t>Satellite Phones</t>
  </si>
  <si>
    <t>Portable Meteorological Station</t>
  </si>
  <si>
    <t>Crisis Management Software</t>
  </si>
  <si>
    <t>Pager Notification Systems</t>
  </si>
  <si>
    <t>In Suit Communications Systems</t>
  </si>
  <si>
    <t>Mobile Radios and Repeaters for Fire Department Vehicles</t>
  </si>
  <si>
    <t>Vocal Alarm Systems</t>
  </si>
  <si>
    <t>Wellness Program Equipment to support in service monitoring of Firefighting personnel</t>
  </si>
  <si>
    <t>Wellness Program Equipment to assist in instruction of personnel on wellness matters</t>
  </si>
  <si>
    <t>Extrication Tools including Spreaders, Cutters, Rams, Accessories</t>
  </si>
  <si>
    <t>Cribbing &amp; Wedges</t>
  </si>
  <si>
    <t>Scuba Equipment Tanks, Regulators, Fins and Hoods</t>
  </si>
  <si>
    <t>Chemical Protective Clothing - Level "A"</t>
  </si>
  <si>
    <t>Chemical Protective Clothing - Splash Resistant</t>
  </si>
  <si>
    <t>Chemical Protective Gloves</t>
  </si>
  <si>
    <t>Chemical Protective Boots</t>
  </si>
  <si>
    <t>Chemical Resistant Tape</t>
  </si>
  <si>
    <t>Powered Air Purifying Respirator</t>
  </si>
  <si>
    <t>Air Purifying Respirator</t>
  </si>
  <si>
    <t>Chemical Detection Papers/Strips</t>
  </si>
  <si>
    <t>Chlorine Leak Kit (A,B,C)</t>
  </si>
  <si>
    <t>Mercury Spill Kit</t>
  </si>
  <si>
    <t>Mobile/Portable Decontamination System</t>
  </si>
  <si>
    <t>Repair/Replacement Parts for State Issued Mass Decon Unit</t>
  </si>
  <si>
    <t>Multi-nozzle mass decontamination appliance</t>
  </si>
  <si>
    <t>Census Name</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</si>
  <si>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</si>
  <si>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</si>
  <si>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</si>
  <si>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</si>
  <si>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</si>
  <si>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</si>
  <si>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</si>
  <si>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</si>
  <si>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</si>
  <si>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</si>
  <si>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</si>
  <si>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</si>
  <si>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</si>
  <si>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</si>
  <si>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</si>
  <si>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</si>
  <si>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</si>
  <si>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</si>
  <si>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</si>
  <si>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</si>
  <si>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</si>
  <si>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</si>
  <si>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</si>
  <si>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</si>
  <si>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</si>
  <si>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</si>
  <si>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</si>
  <si>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</si>
  <si>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</si>
  <si>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</si>
  <si>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</si>
  <si>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</si>
  <si>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</si>
  <si>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</si>
  <si>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</si>
  <si>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</si>
  <si>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</si>
  <si>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</si>
  <si>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</si>
  <si>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</si>
  <si>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</si>
  <si>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</si>
  <si>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</si>
  <si>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</si>
  <si>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</si>
  <si>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</si>
  <si>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</si>
  <si>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 Fire District</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</si>
  <si>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</si>
  <si>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</si>
  <si>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</si>
  <si>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</si>
  <si>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</si>
  <si>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</si>
  <si>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</si>
  <si>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</si>
  <si>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</si>
  <si>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</si>
  <si>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</si>
  <si>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</si>
  <si>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</si>
  <si>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</si>
  <si>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</si>
  <si>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</si>
  <si>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</si>
  <si>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</si>
  <si>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</si>
  <si>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</si>
  <si>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</si>
  <si>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</si>
  <si>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</si>
  <si>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</si>
  <si>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</si>
  <si>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</si>
  <si>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</si>
  <si>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</si>
  <si>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</si>
  <si>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</si>
  <si>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</si>
  <si>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</si>
  <si>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</si>
  <si>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</si>
  <si>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</si>
  <si>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</si>
  <si>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</si>
  <si>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</si>
  <si>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</si>
  <si>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</si>
  <si>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</si>
  <si>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</si>
  <si>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</si>
  <si>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</si>
  <si>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</si>
  <si>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</si>
  <si>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</si>
  <si>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</si>
  <si>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</si>
  <si>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</si>
  <si>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</si>
  <si>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</si>
  <si>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</si>
  <si>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</si>
  <si>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</si>
  <si>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</si>
  <si>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</si>
  <si>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</si>
  <si>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</si>
  <si>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</si>
  <si>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</si>
  <si>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</si>
  <si>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</si>
  <si>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</si>
  <si>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</si>
  <si>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</si>
  <si>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</si>
  <si>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</si>
  <si>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</si>
  <si>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</si>
  <si>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</si>
  <si>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</si>
  <si>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</si>
  <si>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</si>
  <si>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</si>
  <si>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</si>
  <si>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</si>
  <si>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</si>
  <si>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</si>
  <si>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</si>
  <si>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</si>
  <si>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</si>
  <si>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</si>
  <si>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</si>
  <si>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</si>
  <si>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</si>
  <si>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</si>
  <si>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</si>
  <si>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</si>
  <si>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</si>
  <si>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</si>
  <si>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</si>
  <si>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</si>
  <si>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</si>
  <si>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</si>
  <si>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</si>
  <si>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</si>
  <si>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</si>
  <si>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</si>
  <si>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</si>
  <si>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</si>
  <si>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</si>
  <si>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</si>
  <si>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</si>
  <si>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</si>
  <si>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</si>
  <si>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</si>
  <si>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</si>
  <si>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</si>
  <si>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</si>
  <si>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</si>
  <si>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</si>
  <si>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</si>
  <si>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</si>
  <si>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</si>
  <si>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</si>
  <si>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</si>
  <si>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</si>
  <si>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Manchester-by-the-Sea</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</si>
  <si>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</si>
  <si>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</si>
  <si>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</si>
  <si>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</si>
  <si>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</si>
  <si>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</si>
  <si>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</si>
  <si>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</si>
  <si>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</si>
  <si>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</si>
  <si>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</si>
  <si>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</si>
  <si>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</si>
  <si>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</si>
  <si>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</si>
  <si>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</si>
  <si>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</si>
  <si>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</si>
  <si>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</si>
  <si>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</si>
  <si>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</si>
  <si>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</si>
  <si>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</si>
  <si>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</si>
  <si>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</si>
  <si>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</si>
  <si>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</si>
  <si>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</si>
  <si>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</si>
  <si>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</si>
  <si>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</si>
  <si>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</si>
  <si>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</si>
  <si>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</si>
  <si>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</si>
  <si>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</si>
  <si>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</si>
  <si>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</si>
  <si>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</si>
  <si>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</si>
  <si>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</si>
  <si>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</si>
  <si>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</si>
  <si>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</si>
  <si>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</si>
  <si>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</si>
  <si>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</si>
  <si>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</si>
  <si>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</si>
  <si>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</si>
  <si>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</si>
  <si>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</si>
  <si>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</si>
  <si>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</si>
  <si>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</si>
  <si>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</si>
  <si>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</si>
  <si>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</si>
  <si>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</si>
  <si>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</si>
  <si>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</si>
  <si>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</si>
  <si>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</si>
  <si>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</si>
  <si>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</si>
  <si>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</si>
  <si>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</si>
  <si>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</si>
  <si>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</si>
  <si>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</si>
  <si>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</si>
  <si>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</si>
  <si>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</si>
  <si>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</si>
  <si>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</si>
  <si>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</si>
  <si>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</si>
  <si>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</si>
  <si>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</si>
  <si>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</si>
  <si>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</si>
  <si>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</si>
  <si>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</si>
  <si>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</si>
  <si>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</si>
  <si>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</si>
  <si>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</si>
  <si>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</si>
  <si>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</si>
  <si>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</si>
  <si>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</si>
  <si>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</si>
  <si>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</si>
  <si>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</si>
  <si>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</si>
  <si>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</si>
  <si>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</si>
  <si>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</si>
  <si>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</si>
  <si>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</si>
  <si>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</si>
  <si>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Shelburne Fire District</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</si>
  <si>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</si>
  <si>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</si>
  <si>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</si>
  <si>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</si>
  <si>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</si>
  <si>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</si>
  <si>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</si>
  <si>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</si>
  <si>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</si>
  <si>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</si>
  <si>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</si>
  <si>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</si>
  <si>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</si>
  <si>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</si>
  <si>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</si>
  <si>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</si>
  <si>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</si>
  <si>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</si>
  <si>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</si>
  <si>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</si>
  <si>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</si>
  <si>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</si>
  <si>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</si>
  <si>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</si>
  <si>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</si>
  <si>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</si>
  <si>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</si>
  <si>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</si>
  <si>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</si>
  <si>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</si>
  <si>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</si>
  <si>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</si>
  <si>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</si>
  <si>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</si>
  <si>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</si>
  <si>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</si>
  <si>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</si>
  <si>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</si>
  <si>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</si>
  <si>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</si>
  <si>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</si>
  <si>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</si>
  <si>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</si>
  <si>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</si>
  <si>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</si>
  <si>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</si>
  <si>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</si>
  <si>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</si>
  <si>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</si>
  <si>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</si>
  <si>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</si>
  <si>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</si>
  <si>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</si>
  <si>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</si>
  <si>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</si>
  <si>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</si>
  <si>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</si>
  <si>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</si>
  <si>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</si>
  <si>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</si>
  <si>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</si>
  <si>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</si>
  <si>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</si>
  <si>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</si>
  <si>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</si>
  <si>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</si>
  <si>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</si>
  <si>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</si>
  <si>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</si>
  <si>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</si>
  <si>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</si>
  <si>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</si>
  <si>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</si>
  <si>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</si>
  <si>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</si>
  <si>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</si>
  <si>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</si>
  <si>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</si>
  <si>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</si>
  <si>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</si>
  <si>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</si>
  <si>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</si>
  <si>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</si>
  <si>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Allocation</t>
  </si>
  <si>
    <t>Allocation Chart</t>
  </si>
  <si>
    <t>Population</t>
  </si>
  <si>
    <t>Number</t>
  </si>
  <si>
    <t>0-2,499</t>
  </si>
  <si>
    <t>2,500-4,999</t>
  </si>
  <si>
    <t>5,000-9,999</t>
  </si>
  <si>
    <t>10,000-29,999</t>
  </si>
  <si>
    <t>30,000-49,999</t>
  </si>
  <si>
    <t>50,000-99,999</t>
  </si>
  <si>
    <t>100,000+</t>
  </si>
  <si>
    <t>Application Type:</t>
  </si>
  <si>
    <t>Single Department</t>
  </si>
  <si>
    <t>Regional</t>
  </si>
  <si>
    <t>Max. Award Amount:</t>
  </si>
  <si>
    <t>Amount Remaining:</t>
  </si>
  <si>
    <t>Personal Protective Clothing</t>
  </si>
  <si>
    <t>Department Equipment</t>
  </si>
  <si>
    <t>Personal Protective Equipment</t>
  </si>
  <si>
    <t>Communications Equipment</t>
  </si>
  <si>
    <t>Thermal Imaging Cameras</t>
  </si>
  <si>
    <t>Rehab Systems</t>
  </si>
  <si>
    <t>Health and Wellness Equipment</t>
  </si>
  <si>
    <t>Training</t>
  </si>
  <si>
    <t>Chem./Bio./Rad. Protection Equipment</t>
  </si>
  <si>
    <t>Chem./Bio./Rad. Mitigation Equipment</t>
  </si>
  <si>
    <t>Dartmouth Dist. 1 Fire Department</t>
  </si>
  <si>
    <t>Dartmouth Dist. 2 Fire Department</t>
  </si>
  <si>
    <t>Dartmouth Dist. 3 Fire Department</t>
  </si>
  <si>
    <t>DISTRICT %</t>
  </si>
  <si>
    <t>ADJUSTED POPULATION</t>
  </si>
  <si>
    <t>ALLOCATION</t>
  </si>
  <si>
    <t>Total Quantity</t>
  </si>
  <si>
    <t>Total Price</t>
  </si>
  <si>
    <t>Eye Shield</t>
  </si>
  <si>
    <t>Gear Drying Rack/Cabinet</t>
  </si>
  <si>
    <t>Goggles</t>
  </si>
  <si>
    <t>Tumble Dryer Unit</t>
  </si>
  <si>
    <t>Washer/Extractor Unit</t>
  </si>
  <si>
    <t>Fit Testing Machine</t>
  </si>
  <si>
    <t>Accountability Board/Mobile Command Console</t>
  </si>
  <si>
    <t>Air Compressor/Fill station/Cascade System (Fixed or Mobile) for filling SCBA</t>
  </si>
  <si>
    <t>Individual SCBA Facepiece</t>
  </si>
  <si>
    <t>Personal Alarm Safety System (PASS) Device</t>
  </si>
  <si>
    <t>Personal Alarm Safety System (PASS) with Physiological Monitoring System</t>
  </si>
  <si>
    <t>Personal Harness</t>
  </si>
  <si>
    <t>SCBA Bottle</t>
  </si>
  <si>
    <t>Ropes (Rescue &amp; Individual Safety and Hardware)</t>
  </si>
  <si>
    <t>SCBA Eye Glass Holder</t>
  </si>
  <si>
    <t>SCBA Voice Amplifier</t>
  </si>
  <si>
    <t>Handheld GPS</t>
  </si>
  <si>
    <t>Self-Contained Breathing Apparatus (SCBA)</t>
  </si>
  <si>
    <t>Hose Tester</t>
  </si>
  <si>
    <t>Personnel Accountability System</t>
  </si>
  <si>
    <t>Portable Fire Pump</t>
  </si>
  <si>
    <t>Portable Repeater</t>
  </si>
  <si>
    <t>Cooler</t>
  </si>
  <si>
    <t>Laptop Computer</t>
  </si>
  <si>
    <t>Heater</t>
  </si>
  <si>
    <t>LCD Projector</t>
  </si>
  <si>
    <t>Tent</t>
  </si>
  <si>
    <t>Training Software Package</t>
  </si>
  <si>
    <t>Biological Aerosol Collection Unit</t>
  </si>
  <si>
    <t>Air Powered Corrosives Pump</t>
  </si>
  <si>
    <t>Air Tools</t>
  </si>
  <si>
    <t>Carbon Monoxide Detector</t>
  </si>
  <si>
    <t>Biological Sample Container</t>
  </si>
  <si>
    <t>Compressed Air Leak Sealing Bags/Devices</t>
  </si>
  <si>
    <t>Colorimetric Chemical Analysis Set</t>
  </si>
  <si>
    <t>Non-Sparking Hand Tools</t>
  </si>
  <si>
    <t>Life Jacket (PFD)</t>
  </si>
  <si>
    <t>Cooling Vest</t>
  </si>
  <si>
    <t>Electronic Pager Dosimeter</t>
  </si>
  <si>
    <t>Plugging and Patching Kit</t>
  </si>
  <si>
    <t>Lifting Air Bag</t>
  </si>
  <si>
    <t xml:space="preserve">Gas Chromatograph/Mass Spectrometer </t>
  </si>
  <si>
    <t>Portable Generator</t>
  </si>
  <si>
    <t>Infrared Spectrometer</t>
  </si>
  <si>
    <t>Ion Mobility Spectrometer</t>
  </si>
  <si>
    <t>Reach Pole System</t>
  </si>
  <si>
    <t>Reciprocating Saw</t>
  </si>
  <si>
    <t>Rescue Saw/Chain Saw</t>
  </si>
  <si>
    <t>RIT SCBA System</t>
  </si>
  <si>
    <t>RIT System (Ropes etc.)</t>
  </si>
  <si>
    <t>Multi-Surface Acoustic Wave Detector</t>
  </si>
  <si>
    <t>Photo-Ionization Detector</t>
  </si>
  <si>
    <t>Portable Radiological Survey Instrument</t>
  </si>
  <si>
    <t>Throwable Rescue Device</t>
  </si>
  <si>
    <t>Mercury Vapor Analyzer</t>
  </si>
  <si>
    <t>Ballistic Helmet</t>
  </si>
  <si>
    <t>Ballistic Vest</t>
  </si>
  <si>
    <t>Combustible Gas Detector/4-Gas Meter</t>
  </si>
  <si>
    <t>HCN Detector</t>
  </si>
  <si>
    <t>Hoses, Nozzles, and Valves</t>
  </si>
  <si>
    <t>Hose/Nozzle Management System</t>
  </si>
  <si>
    <t>Ice Rescue Board/Rapid Deployment Craft</t>
  </si>
  <si>
    <t>Gas or Battery Powered Scene Lighting</t>
  </si>
  <si>
    <t>Vehicle Stabilization Struts</t>
  </si>
  <si>
    <t>COVER SHEET</t>
  </si>
  <si>
    <t>Legal Name of Applicant Agency:</t>
  </si>
  <si>
    <t>Mailing Address:</t>
  </si>
  <si>
    <t>PO Box:</t>
  </si>
  <si>
    <t>Municipality:</t>
  </si>
  <si>
    <t>Zip Code:</t>
  </si>
  <si>
    <t>Department Information</t>
  </si>
  <si>
    <t>Chief of Department</t>
  </si>
  <si>
    <t>First Name:</t>
  </si>
  <si>
    <t>Middle Initial:</t>
  </si>
  <si>
    <t>Last Name:</t>
  </si>
  <si>
    <t>Suffix:</t>
  </si>
  <si>
    <t>Phone Number:</t>
  </si>
  <si>
    <t xml:space="preserve">Email Address: </t>
  </si>
  <si>
    <t>Title:</t>
  </si>
  <si>
    <t>Application Type</t>
  </si>
  <si>
    <t>If you are submitting a Regional Application, complete the "Supporting Regional Applicants" tab of this document. If you are not submitting a regional application, you may leave that tab blank.</t>
  </si>
  <si>
    <t>Grant Manager*</t>
  </si>
  <si>
    <t>*Leave this section blank if Fire Chief will serve as Grant Manager.</t>
  </si>
  <si>
    <t>Signature</t>
  </si>
  <si>
    <t>Name:</t>
  </si>
  <si>
    <t>EXECUTIVE OFFICE OF PUBLIC SAFETY &amp; SECURITY
DEPARTMENT OF FIRE SERVICES</t>
  </si>
  <si>
    <t>Application Narrative</t>
  </si>
  <si>
    <t>Project Summary</t>
  </si>
  <si>
    <t>Project Need</t>
  </si>
  <si>
    <t>Supporting Regional Applicants</t>
  </si>
  <si>
    <t>As the undersigned supporting applicant of this regional Firefighter Safety Equipment Grant Program application, I have reviewed the content of this application and approve of the request of my department’s eligible amount of funding for this purpose. I acknowledge that by signing this application, my department will not be eligible to submit a non-regional application for this program.</t>
  </si>
  <si>
    <t>Fire Chief Name:</t>
  </si>
  <si>
    <t>Applicant Name:</t>
  </si>
  <si>
    <t>SUPPORTING APPLICANT #1</t>
  </si>
  <si>
    <t>SUPPORTING APPLICANT #2</t>
  </si>
  <si>
    <t>SUPPORTING APPLICANT #3</t>
  </si>
  <si>
    <t>SUPPORTING APPLICANT #4</t>
  </si>
  <si>
    <t>SUPPORTING APPLICANT #5</t>
  </si>
  <si>
    <t>SUPPORTING APPLICANT #6</t>
  </si>
  <si>
    <t>SUPPORTING APPLICANT #7</t>
  </si>
  <si>
    <t>SUPPORTING APPLICANT #8</t>
  </si>
  <si>
    <t>SUPPORTING APPLICANT #9</t>
  </si>
  <si>
    <t>SUPPORTING APPLICANT #10</t>
  </si>
  <si>
    <t>Town of Acushnet</t>
  </si>
  <si>
    <t>Select Application Type Below:</t>
  </si>
  <si>
    <t>Town of Abington</t>
  </si>
  <si>
    <t>Town of Acton</t>
  </si>
  <si>
    <t>Adams Fire District</t>
  </si>
  <si>
    <t>Town of Agawam</t>
  </si>
  <si>
    <t>Town of Alford</t>
  </si>
  <si>
    <t>City of Amesbury</t>
  </si>
  <si>
    <t>Town of Amherst</t>
  </si>
  <si>
    <t>Town of Andover</t>
  </si>
  <si>
    <t>Town of Aquinnah</t>
  </si>
  <si>
    <t>Town of Arlington</t>
  </si>
  <si>
    <t>Town of Ashburnham</t>
  </si>
  <si>
    <t>Town of Ashby</t>
  </si>
  <si>
    <t>Town of Ashfield</t>
  </si>
  <si>
    <t>Town of Ashland</t>
  </si>
  <si>
    <t>Town of Athol</t>
  </si>
  <si>
    <t>City of Attleboro</t>
  </si>
  <si>
    <t>Town of Auburn</t>
  </si>
  <si>
    <t>Town of Ayer</t>
  </si>
  <si>
    <t>Barnstable Fire District</t>
  </si>
  <si>
    <t>Town of Barre</t>
  </si>
  <si>
    <t>Town of Becket</t>
  </si>
  <si>
    <t>Town of Bedford</t>
  </si>
  <si>
    <t>Town of Belchertown</t>
  </si>
  <si>
    <t>Town of Bellingham</t>
  </si>
  <si>
    <t>Town of Belmont</t>
  </si>
  <si>
    <t>Town of Berkley</t>
  </si>
  <si>
    <t>Town of Berlin</t>
  </si>
  <si>
    <t>City of Beverly</t>
  </si>
  <si>
    <t>Town of Billerica</t>
  </si>
  <si>
    <t>Town of Blackstone</t>
  </si>
  <si>
    <t>Town of Blandford</t>
  </si>
  <si>
    <t>Town of Bolton</t>
  </si>
  <si>
    <t>City of Boston</t>
  </si>
  <si>
    <t>Town of Bourne</t>
  </si>
  <si>
    <t>Town of Boxborough</t>
  </si>
  <si>
    <t>Town of Boxford</t>
  </si>
  <si>
    <t>Town of Boylston</t>
  </si>
  <si>
    <t>Town of Braintree</t>
  </si>
  <si>
    <t>Town of Brewster</t>
  </si>
  <si>
    <t>Town of Brimfield</t>
  </si>
  <si>
    <t>Town of Brookfield</t>
  </si>
  <si>
    <t>Town of Brookline</t>
  </si>
  <si>
    <t>Town of Burlington</t>
  </si>
  <si>
    <t>City of Cambridge</t>
  </si>
  <si>
    <t>Town of Canton</t>
  </si>
  <si>
    <t>Town of Carlisle</t>
  </si>
  <si>
    <t>Town of Carver</t>
  </si>
  <si>
    <t>Town of Charlemont</t>
  </si>
  <si>
    <t>Town of Charlton</t>
  </si>
  <si>
    <t>Town of Chatham</t>
  </si>
  <si>
    <t>Town of Chelmsford</t>
  </si>
  <si>
    <t>Town of Chelsea</t>
  </si>
  <si>
    <t>Town of Cheshire</t>
  </si>
  <si>
    <t>City of Chicopee</t>
  </si>
  <si>
    <t>Town of Chilmark</t>
  </si>
  <si>
    <t>Town of Clinton</t>
  </si>
  <si>
    <t>Town of Cohasset</t>
  </si>
  <si>
    <t>Town of Concord</t>
  </si>
  <si>
    <t>Dalton Fire District</t>
  </si>
  <si>
    <t>Town of Danvers</t>
  </si>
  <si>
    <t>Town of Dennis</t>
  </si>
  <si>
    <t>Town of Dighton</t>
  </si>
  <si>
    <t>Town of Douglas</t>
  </si>
  <si>
    <t>Town of Dover</t>
  </si>
  <si>
    <t>Town of Dracut</t>
  </si>
  <si>
    <t>Town of Dudley</t>
  </si>
  <si>
    <t>Town of Dunstable</t>
  </si>
  <si>
    <t>Town of Duxbury</t>
  </si>
  <si>
    <t>Town of East Bridgewater</t>
  </si>
  <si>
    <t>Town of East Brookfield</t>
  </si>
  <si>
    <t>Town of East Longmeadow</t>
  </si>
  <si>
    <t>Town of Eastham</t>
  </si>
  <si>
    <t>City of Easthampton</t>
  </si>
  <si>
    <t>Town of Easton</t>
  </si>
  <si>
    <t>Town of Edgartown</t>
  </si>
  <si>
    <t>Town of Egremont</t>
  </si>
  <si>
    <t>Town of Erving</t>
  </si>
  <si>
    <t>Town of Essex</t>
  </si>
  <si>
    <t>City of Everett</t>
  </si>
  <si>
    <t>Town of Fairhaven</t>
  </si>
  <si>
    <t>City of Fall River</t>
  </si>
  <si>
    <t>Town of Falmouth</t>
  </si>
  <si>
    <t>City of Fitchburg</t>
  </si>
  <si>
    <t>Town of Florida</t>
  </si>
  <si>
    <t>Town of Foxborough</t>
  </si>
  <si>
    <t>City of Framingham</t>
  </si>
  <si>
    <t>Town of Franklin</t>
  </si>
  <si>
    <t>Town of Freetown</t>
  </si>
  <si>
    <t>City of Gardner</t>
  </si>
  <si>
    <t>Town of Georgetown</t>
  </si>
  <si>
    <t>Town of Gill</t>
  </si>
  <si>
    <t>City of Gloucester</t>
  </si>
  <si>
    <t>Town of Goshen</t>
  </si>
  <si>
    <t>Town of Gosnold</t>
  </si>
  <si>
    <t>Town of Grafton</t>
  </si>
  <si>
    <t>Town of Granby</t>
  </si>
  <si>
    <t>Town of Granville</t>
  </si>
  <si>
    <t>Town of Great Barrington</t>
  </si>
  <si>
    <t>City of Greenfield</t>
  </si>
  <si>
    <t>Town of Groton</t>
  </si>
  <si>
    <t>Town of Groveland</t>
  </si>
  <si>
    <t>Town of Hadley</t>
  </si>
  <si>
    <t>Town of Halifax</t>
  </si>
  <si>
    <t>Town of Hamilton</t>
  </si>
  <si>
    <t>Town of Hampden</t>
  </si>
  <si>
    <t>Town of Hanover</t>
  </si>
  <si>
    <t>Town of Hanson</t>
  </si>
  <si>
    <t>Town of Hardwick</t>
  </si>
  <si>
    <t>Town of Harvard</t>
  </si>
  <si>
    <t>Town of Harwich</t>
  </si>
  <si>
    <t>Town of Hatfield</t>
  </si>
  <si>
    <t>City of Haverhill</t>
  </si>
  <si>
    <t>Town of Hawley</t>
  </si>
  <si>
    <t>Town of Heath</t>
  </si>
  <si>
    <t>Town of Hingham</t>
  </si>
  <si>
    <t>Town of Hinsdale</t>
  </si>
  <si>
    <t>Town of Holbrook</t>
  </si>
  <si>
    <t>Town of Holden</t>
  </si>
  <si>
    <t>Town of Holland</t>
  </si>
  <si>
    <t>Town of Holliston</t>
  </si>
  <si>
    <t>City of Holyoke</t>
  </si>
  <si>
    <t>Town of Hopedale</t>
  </si>
  <si>
    <t>Town of Hopkinton</t>
  </si>
  <si>
    <t>Town of Hubbardston</t>
  </si>
  <si>
    <t>Town of Hudson</t>
  </si>
  <si>
    <t>Town of Hull</t>
  </si>
  <si>
    <t>Town of Huntington</t>
  </si>
  <si>
    <t>Hyannis Fire District</t>
  </si>
  <si>
    <t>Town of Ipswich</t>
  </si>
  <si>
    <t>Town of Kingston</t>
  </si>
  <si>
    <t>Town of Lancaster</t>
  </si>
  <si>
    <t>Town of Lanesborough</t>
  </si>
  <si>
    <t>City of Lawrence</t>
  </si>
  <si>
    <t>Town of Lee</t>
  </si>
  <si>
    <t>Town of Leicester</t>
  </si>
  <si>
    <t>Town of Lenox</t>
  </si>
  <si>
    <t>City of Leominster</t>
  </si>
  <si>
    <t>Town of Leverett</t>
  </si>
  <si>
    <t>Town of Lexington</t>
  </si>
  <si>
    <t>Town of Leyden</t>
  </si>
  <si>
    <t>Town of Lincoln</t>
  </si>
  <si>
    <t>Town of Littleton</t>
  </si>
  <si>
    <t>Town of Longmeadow</t>
  </si>
  <si>
    <t>City of Lowell</t>
  </si>
  <si>
    <t>Town of Ludlow</t>
  </si>
  <si>
    <t>Town of Lunenburg</t>
  </si>
  <si>
    <t>City of Lynn</t>
  </si>
  <si>
    <t>Town of Lynnfield</t>
  </si>
  <si>
    <t>City of Malden</t>
  </si>
  <si>
    <t>Town of Manchester</t>
  </si>
  <si>
    <t>Town of Mansfield</t>
  </si>
  <si>
    <t>Town of Marblehead</t>
  </si>
  <si>
    <t>Town of Marion</t>
  </si>
  <si>
    <t>City of Marlborough</t>
  </si>
  <si>
    <t>Town of Marshfield</t>
  </si>
  <si>
    <t>Town of Mashpee</t>
  </si>
  <si>
    <t>Massachusetts Port Authority</t>
  </si>
  <si>
    <t>Town of Mattapoisett</t>
  </si>
  <si>
    <t>Town of Maynard</t>
  </si>
  <si>
    <t>Town of Medfield</t>
  </si>
  <si>
    <t>City of Medford</t>
  </si>
  <si>
    <t>Town of Medway</t>
  </si>
  <si>
    <t>City of Melrose</t>
  </si>
  <si>
    <t>Town of Mendon</t>
  </si>
  <si>
    <t>Town of Merrimac</t>
  </si>
  <si>
    <t>City of Methuen</t>
  </si>
  <si>
    <t>Town of Middleborough</t>
  </si>
  <si>
    <t>Town of Middlefield</t>
  </si>
  <si>
    <t>Town of Middleton</t>
  </si>
  <si>
    <t>Town of Milford</t>
  </si>
  <si>
    <t>Town of Millbury</t>
  </si>
  <si>
    <t>Town of Millis</t>
  </si>
  <si>
    <t>Town of Millville</t>
  </si>
  <si>
    <t>Town of Milton</t>
  </si>
  <si>
    <t>Town of Monroe</t>
  </si>
  <si>
    <t>Town of Monson</t>
  </si>
  <si>
    <t>Town of Montague</t>
  </si>
  <si>
    <t>Town of Monterey</t>
  </si>
  <si>
    <t>Town of Montgomery</t>
  </si>
  <si>
    <t>Town of Nahant</t>
  </si>
  <si>
    <t>Town of Nantucket</t>
  </si>
  <si>
    <t>Town of Natick</t>
  </si>
  <si>
    <t>Town of Needham</t>
  </si>
  <si>
    <t>Town of New Ashford</t>
  </si>
  <si>
    <t>City of New Bedford</t>
  </si>
  <si>
    <t>Town of New Braintree</t>
  </si>
  <si>
    <t>Town of New Marlborough</t>
  </si>
  <si>
    <t>Town of New Salem</t>
  </si>
  <si>
    <t>Town of Newbury</t>
  </si>
  <si>
    <t>City of Newburyport</t>
  </si>
  <si>
    <t>City of Newton</t>
  </si>
  <si>
    <t>Town of Norfolk</t>
  </si>
  <si>
    <t>City of North Adams</t>
  </si>
  <si>
    <t>Town of North Andover</t>
  </si>
  <si>
    <t>Town of North Attleborough</t>
  </si>
  <si>
    <t>Town of North Brookfield</t>
  </si>
  <si>
    <t>Town of North Reading</t>
  </si>
  <si>
    <t>City of Northampton</t>
  </si>
  <si>
    <t>Town of Northborough</t>
  </si>
  <si>
    <t>Town of Northbridge</t>
  </si>
  <si>
    <t>Town of Northfield</t>
  </si>
  <si>
    <t>Town of Norton</t>
  </si>
  <si>
    <t>Town of Norwell</t>
  </si>
  <si>
    <t>Town of Norwood</t>
  </si>
  <si>
    <t>Town of Oakham</t>
  </si>
  <si>
    <t>Onset Fire District</t>
  </si>
  <si>
    <t>Town of Orange</t>
  </si>
  <si>
    <t>Town of Orleans</t>
  </si>
  <si>
    <t>Town of Otis</t>
  </si>
  <si>
    <t>Town of Oxford</t>
  </si>
  <si>
    <t>Palmer Fire District No. 1</t>
  </si>
  <si>
    <t>Town of Paxton</t>
  </si>
  <si>
    <t>City of Peabody</t>
  </si>
  <si>
    <t>Town of Pelham</t>
  </si>
  <si>
    <t>Town of Pembroke</t>
  </si>
  <si>
    <t>Town of Pepperell</t>
  </si>
  <si>
    <t>Town of Peru</t>
  </si>
  <si>
    <t>Town of Petersham</t>
  </si>
  <si>
    <t>Town of Phillipston</t>
  </si>
  <si>
    <t>City of Pittsfield</t>
  </si>
  <si>
    <t>Town of Plainfield</t>
  </si>
  <si>
    <t>Town of Plainville</t>
  </si>
  <si>
    <t>Town of Plymouth</t>
  </si>
  <si>
    <t>Town of Plympton</t>
  </si>
  <si>
    <t>Town of Princeton</t>
  </si>
  <si>
    <t>Town of Provincetown</t>
  </si>
  <si>
    <t>City of Quincy</t>
  </si>
  <si>
    <t>Town of Randolph</t>
  </si>
  <si>
    <t>Town of Raynham</t>
  </si>
  <si>
    <t>Town of Reading</t>
  </si>
  <si>
    <t>Town of Rehoboth</t>
  </si>
  <si>
    <t>City of Revere</t>
  </si>
  <si>
    <t>Town of Richmond</t>
  </si>
  <si>
    <t>Town of Rochester</t>
  </si>
  <si>
    <t>Town of Rockland</t>
  </si>
  <si>
    <t>Town of Rockport</t>
  </si>
  <si>
    <t>Town of Rowe</t>
  </si>
  <si>
    <t>Town of Royalston</t>
  </si>
  <si>
    <t>Town of Russell</t>
  </si>
  <si>
    <t>Town of Rutland</t>
  </si>
  <si>
    <t>City of Salem</t>
  </si>
  <si>
    <t>Town of Salisbury</t>
  </si>
  <si>
    <t>Town of Sandisfield</t>
  </si>
  <si>
    <t>Town of Sandwich</t>
  </si>
  <si>
    <t>Town of Saugus</t>
  </si>
  <si>
    <t>Town of Scituate</t>
  </si>
  <si>
    <t>Town of Seekonk</t>
  </si>
  <si>
    <t>Town of Sharon</t>
  </si>
  <si>
    <t>Town of Sheffield</t>
  </si>
  <si>
    <t>Shelburne Falls Fire District</t>
  </si>
  <si>
    <t>Town of Sherborn</t>
  </si>
  <si>
    <t>Town of Shirley</t>
  </si>
  <si>
    <t>Town of Shrewsbury</t>
  </si>
  <si>
    <t>Town of Shutesbury</t>
  </si>
  <si>
    <t>Town of Somerset</t>
  </si>
  <si>
    <t>City of Somerville</t>
  </si>
  <si>
    <t>South Deerfield Fire District</t>
  </si>
  <si>
    <t>Town of Southampton</t>
  </si>
  <si>
    <t>Town of Southborough</t>
  </si>
  <si>
    <t>Town of Southbridge</t>
  </si>
  <si>
    <t>Town of Southwick</t>
  </si>
  <si>
    <t>Town of Spencer</t>
  </si>
  <si>
    <t>City of Springfield</t>
  </si>
  <si>
    <t>Town of Sterling</t>
  </si>
  <si>
    <t>Town of Stockbridge</t>
  </si>
  <si>
    <t>Town of Stoneham</t>
  </si>
  <si>
    <t>Town of Stoughton</t>
  </si>
  <si>
    <t>Town of Stow</t>
  </si>
  <si>
    <t>Town of Sturbridge</t>
  </si>
  <si>
    <t>Town of Sudbury</t>
  </si>
  <si>
    <t>Town of Sunderland</t>
  </si>
  <si>
    <t>Town of Sutton</t>
  </si>
  <si>
    <t>Town of Swampscott</t>
  </si>
  <si>
    <t>Town of Swansea</t>
  </si>
  <si>
    <t>City of Taunton</t>
  </si>
  <si>
    <t>Town of Templeton</t>
  </si>
  <si>
    <t>Town of Tewksbury</t>
  </si>
  <si>
    <t>Three Rivers Fire District</t>
  </si>
  <si>
    <t>Town of Tisbury</t>
  </si>
  <si>
    <t>Town of Tolland</t>
  </si>
  <si>
    <t>Town of Topsfield</t>
  </si>
  <si>
    <t>Town of Townsend</t>
  </si>
  <si>
    <t>Town of Truro</t>
  </si>
  <si>
    <t>Turners Falls Fire District</t>
  </si>
  <si>
    <t>Town of Tyngsborough</t>
  </si>
  <si>
    <t>Town of Tyringham</t>
  </si>
  <si>
    <t>Town of Upton</t>
  </si>
  <si>
    <t>Town of Uxbridge</t>
  </si>
  <si>
    <t>Town of Wakefield</t>
  </si>
  <si>
    <t>Town of Wales</t>
  </si>
  <si>
    <t>Town of Walpole</t>
  </si>
  <si>
    <t>City of Waltham</t>
  </si>
  <si>
    <t>Town of Ware</t>
  </si>
  <si>
    <t>Wareham Fire District</t>
  </si>
  <si>
    <t>Town of Warren</t>
  </si>
  <si>
    <t>Town of Warwick</t>
  </si>
  <si>
    <t>Town of Washington</t>
  </si>
  <si>
    <t>Town of Watertown</t>
  </si>
  <si>
    <t>Town of Wayland</t>
  </si>
  <si>
    <t>Town of Webster</t>
  </si>
  <si>
    <t>Town of Wellesley</t>
  </si>
  <si>
    <t>Town of Wellfleet</t>
  </si>
  <si>
    <t>Town of Wendell</t>
  </si>
  <si>
    <t>Town of Wenham</t>
  </si>
  <si>
    <t>West Barnstable Fire District</t>
  </si>
  <si>
    <t>Town of West Boylston</t>
  </si>
  <si>
    <t>Town of West Bridgewater</t>
  </si>
  <si>
    <t>Town of West Brookfield</t>
  </si>
  <si>
    <t>Town of West Newbury</t>
  </si>
  <si>
    <t>Town of West Springfield</t>
  </si>
  <si>
    <t>Town of West Stockbridge</t>
  </si>
  <si>
    <t>Town of West Tisbury</t>
  </si>
  <si>
    <t>Town of Westborough</t>
  </si>
  <si>
    <t>City of Westfield</t>
  </si>
  <si>
    <t>Town of Westford</t>
  </si>
  <si>
    <t>Town of Westhampton</t>
  </si>
  <si>
    <t>Town of Westminster</t>
  </si>
  <si>
    <t>Town of Weston</t>
  </si>
  <si>
    <t>Town of Westport</t>
  </si>
  <si>
    <t>Town of Westwood</t>
  </si>
  <si>
    <t>Town of Weymouth</t>
  </si>
  <si>
    <t>Town of Whately</t>
  </si>
  <si>
    <t>Town of Whitman</t>
  </si>
  <si>
    <t>Town of Wilbraham</t>
  </si>
  <si>
    <t>Town of Williamsburg</t>
  </si>
  <si>
    <t>Williamston Fire District</t>
  </si>
  <si>
    <t>Town of Wilmington</t>
  </si>
  <si>
    <t>Town of Winchendon</t>
  </si>
  <si>
    <t>Town of Winchester</t>
  </si>
  <si>
    <t>Town of Windsor</t>
  </si>
  <si>
    <t>Town of Winthrop</t>
  </si>
  <si>
    <t>City of Woburn</t>
  </si>
  <si>
    <t>City of Worcester</t>
  </si>
  <si>
    <t>Town of Worthington</t>
  </si>
  <si>
    <t>Town of Wrentham</t>
  </si>
  <si>
    <t>Town of Yarmouth</t>
  </si>
  <si>
    <t>Town of Bridgewater</t>
  </si>
  <si>
    <t>City of Brockton</t>
  </si>
  <si>
    <t>Town of Avon</t>
  </si>
  <si>
    <t>Town of Chester</t>
  </si>
  <si>
    <t>Town of Chesterfield</t>
  </si>
  <si>
    <t>Centerville-Osterville-Marstons Mills Fire Distict</t>
  </si>
  <si>
    <t>Town of Conway</t>
  </si>
  <si>
    <t>Cotuit Fire District</t>
  </si>
  <si>
    <t>Town of Cummington</t>
  </si>
  <si>
    <t>Town of Oak Bluffs</t>
  </si>
  <si>
    <t>Town of Dedham</t>
  </si>
  <si>
    <t>Deerfield Area Fire Protection District</t>
  </si>
  <si>
    <t>Budget Summary Sheet</t>
  </si>
  <si>
    <t>Chem./Bio./Rad. Decontamination Equip.</t>
  </si>
  <si>
    <t>Application Amount:</t>
  </si>
  <si>
    <t>Legal Name</t>
  </si>
  <si>
    <t>Common Name</t>
  </si>
  <si>
    <t>COMM Fire Distict</t>
  </si>
  <si>
    <t>Town of Colrain</t>
  </si>
  <si>
    <t>Dartmouth Fire District 1</t>
  </si>
  <si>
    <t>Dartmouth Fire District 3</t>
  </si>
  <si>
    <t>Devens Fire Department</t>
  </si>
  <si>
    <t>Town of Lakeville</t>
  </si>
  <si>
    <t>Fire District No. 1</t>
  </si>
  <si>
    <t>South Hadley Fire Dist #2</t>
  </si>
  <si>
    <t>South Hadley Fire District 1</t>
  </si>
  <si>
    <t>South Hadley Fire District 2</t>
  </si>
  <si>
    <t>Bondsville Fire and Water District</t>
  </si>
  <si>
    <t>Bondsville Fire District</t>
  </si>
  <si>
    <t>Town of Bernardston</t>
  </si>
  <si>
    <t>Mass Development Finance Agenc</t>
  </si>
  <si>
    <t>Massachusetts Portauthority</t>
  </si>
  <si>
    <t>Title</t>
  </si>
  <si>
    <t>First Name</t>
  </si>
  <si>
    <t>Middle Initial</t>
  </si>
  <si>
    <t>Last Name</t>
  </si>
  <si>
    <t>Suffix</t>
  </si>
  <si>
    <t>Email Address</t>
  </si>
  <si>
    <t>Phone Number</t>
  </si>
  <si>
    <t>Street Address</t>
  </si>
  <si>
    <t>PO Box</t>
  </si>
  <si>
    <t>Municipality</t>
  </si>
  <si>
    <t>Zip Code</t>
  </si>
  <si>
    <t>Contact Info</t>
  </si>
  <si>
    <t xml:space="preserve">Title </t>
  </si>
  <si>
    <t xml:space="preserve">First Name </t>
  </si>
  <si>
    <t xml:space="preserve">Middle Initial </t>
  </si>
  <si>
    <t xml:space="preserve">Last Name </t>
  </si>
  <si>
    <t xml:space="preserve">Suffix </t>
  </si>
  <si>
    <t xml:space="preserve">Phone Number </t>
  </si>
  <si>
    <t xml:space="preserve">Email Address </t>
  </si>
  <si>
    <t>Score</t>
  </si>
  <si>
    <t>Equipment Priority</t>
  </si>
  <si>
    <t>Justification</t>
  </si>
  <si>
    <t>M</t>
  </si>
  <si>
    <t>H</t>
  </si>
  <si>
    <t>L</t>
  </si>
  <si>
    <t>Personal Safety Light</t>
  </si>
  <si>
    <t>Roadway/Highway Safety Equipment</t>
  </si>
  <si>
    <t>Cold Water Immersion Suit/Dry Suit</t>
  </si>
  <si>
    <t>M256-A1 Chemical Detection</t>
  </si>
  <si>
    <t>Scoring Table</t>
  </si>
  <si>
    <t>Equipment Priority Level</t>
  </si>
  <si>
    <t>Row</t>
  </si>
  <si>
    <t>Weighted Score</t>
  </si>
  <si>
    <t>Total Application Score:</t>
  </si>
  <si>
    <r>
      <t>Rescue/</t>
    </r>
    <r>
      <rPr>
        <b/>
        <sz val="11"/>
        <color rgb="FF000000"/>
        <rFont val="Garamond"/>
        <family val="1"/>
      </rPr>
      <t>R.I.T.</t>
    </r>
  </si>
  <si>
    <t>Chem./Bio./Rad. Detection Equip.</t>
  </si>
  <si>
    <r>
      <t xml:space="preserve">Hand Tools </t>
    </r>
    <r>
      <rPr>
        <sz val="8"/>
        <color rgb="FF000000"/>
        <rFont val="Garamond"/>
        <family val="1"/>
      </rPr>
      <t>(halligans, axes, bars, etc.)</t>
    </r>
  </si>
  <si>
    <t>Justification for Purchase</t>
  </si>
  <si>
    <t>Column</t>
  </si>
  <si>
    <t>Town of Clarksburg</t>
  </si>
  <si>
    <t>Town of Hancock</t>
  </si>
  <si>
    <t>Town of Savoy</t>
  </si>
  <si>
    <t>Please explain all equipment being requested, quantities, and how it will be deployed/managed. Include details on installation, maintenance plans, how cost estimates were obtained, accessories to be included, and any other relevant information.</t>
  </si>
  <si>
    <t>Please explain the reason grant funding is needed to purchase this equipment and connect it to one of the Purchase Justification options listed in the Notice of Funding Opportunity (i.e. There are 10 firefighters on my department without a compliant second set of turnout gear, my department has one thermal imaging camera which was purchased in 2012 and no longer functions properly, etc.).</t>
  </si>
  <si>
    <t>CENSUS2020POP</t>
  </si>
  <si>
    <t>Replacing equipment that is unusable or unrepairable to meet a current NFPA or OSHA standard</t>
  </si>
  <si>
    <t>Increasing NFPA or OSHA compliant supplies for new hires and/or personnel without equipment (equipment to be assigned to individuals)</t>
  </si>
  <si>
    <t>Replacing useable but non-compliant equipment to meet a current NFPA or OSHA standard</t>
  </si>
  <si>
    <t xml:space="preserve">Replacing currently NFPA or OSHA compliant equipment to upgrade technology/capabilities </t>
  </si>
  <si>
    <t>PPV Fan</t>
  </si>
  <si>
    <t>Litter</t>
  </si>
  <si>
    <t>Active Shooter Response</t>
  </si>
  <si>
    <t>Medical Equipment (non-consumable)</t>
  </si>
  <si>
    <t>Fixed Site Communication Equipment</t>
  </si>
  <si>
    <t>Portable Radio Support Equipment</t>
  </si>
  <si>
    <t>Communications Support Equipment</t>
  </si>
  <si>
    <t>Tablets/Computer Systems</t>
  </si>
  <si>
    <t>Town of Rowley</t>
  </si>
  <si>
    <r>
      <t xml:space="preserve">Obtaining new NFPA or OSHA compliant equipment that the department does not currently have to meet minimum operational and deployment standards </t>
    </r>
    <r>
      <rPr>
        <sz val="8"/>
        <color rgb="FF000000"/>
        <rFont val="Times New Roman"/>
        <family val="1"/>
      </rPr>
      <t> </t>
    </r>
  </si>
  <si>
    <r>
      <t>Purchasing a second set of NFPA or OSHA compliant equipment/gear for personnel who currently have one compliant set</t>
    </r>
    <r>
      <rPr>
        <sz val="8"/>
        <color theme="1"/>
        <rFont val="Times New Roman"/>
        <family val="1"/>
      </rPr>
      <t> </t>
    </r>
  </si>
  <si>
    <r>
      <t>Obtaining NFPA or OSHA compliant equipment for new mission (tech rescue team, dive team, hazmat team, etc.)</t>
    </r>
    <r>
      <rPr>
        <sz val="8"/>
        <color rgb="FF000000"/>
        <rFont val="Times New Roman"/>
        <family val="1"/>
      </rPr>
      <t> </t>
    </r>
  </si>
  <si>
    <t>No justification or insufficient justification provided</t>
  </si>
  <si>
    <t>Breaching Tools</t>
  </si>
  <si>
    <t>Patient Lifting Device</t>
  </si>
  <si>
    <t>Electric Vehicle Nozzle</t>
  </si>
  <si>
    <t>Li-Ion Fire Blanket</t>
  </si>
  <si>
    <t>Li-Ion Battery Storage Drum</t>
  </si>
  <si>
    <t>Li-Ion Fire Extinguishing Agent</t>
  </si>
  <si>
    <t>Handheld Thermal Imager</t>
  </si>
  <si>
    <t>Drone-Mounted Thermal Imager</t>
  </si>
  <si>
    <t>SCBA/Facepiece-Mounted Thermal Imager</t>
  </si>
  <si>
    <t>Boots, Leather (Structural)</t>
  </si>
  <si>
    <t>Boots, Rubber (Structural)</t>
  </si>
  <si>
    <t>Gloves (Structural)</t>
  </si>
  <si>
    <t>Helmet (Structural)</t>
  </si>
  <si>
    <t>Boots (Wildland)</t>
  </si>
  <si>
    <t>Helmet (Wildland)</t>
  </si>
  <si>
    <t>Coat (Wildland)</t>
  </si>
  <si>
    <t>Pants &amp; Suspenders (Wildland)</t>
  </si>
  <si>
    <t>Coat (EMS/Extrication)</t>
  </si>
  <si>
    <t>Pants &amp; Suspenders (EMS/Extrication)</t>
  </si>
  <si>
    <t>Complete set of Gear (Wildland)</t>
  </si>
  <si>
    <t>Complete set of Gear (Structural)</t>
  </si>
  <si>
    <t>Pants &amp; Suspenders (Structural)</t>
  </si>
  <si>
    <t>Coat (Structural)</t>
  </si>
  <si>
    <t>Gloves (Extrication)</t>
  </si>
  <si>
    <t>Gloves (Wildland)</t>
  </si>
  <si>
    <t>Hood (Nomex or PBI)</t>
  </si>
  <si>
    <t xml:space="preserve"> FY25 FIREFIGHTER SAFETY EQUIPMENT GRANT PROGRAM</t>
  </si>
  <si>
    <r>
      <t xml:space="preserve">As the Chief of the Department/Chief Executive, I am authorizing the department to solicit funds from the FY25 Firefighter Safety Equipment Grant Program from the Department of Fire Services (DFS). I have reviewed and approve of the contents of this application, and certify that all information provided is accurate. I have also reviewed and agree to abide by all terms and conditions in the Notice of Funding Opportunity. I further acknowledge that </t>
    </r>
    <r>
      <rPr>
        <b/>
        <sz val="12"/>
        <color theme="1"/>
        <rFont val="Garamond"/>
        <family val="1"/>
      </rPr>
      <t xml:space="preserve">if my department incurs expenses for the grant prior to a contract for these grant funds being signed by DFS </t>
    </r>
    <r>
      <rPr>
        <b/>
        <u/>
        <sz val="12"/>
        <color theme="1"/>
        <rFont val="Garamond"/>
        <family val="1"/>
      </rPr>
      <t>and</t>
    </r>
    <r>
      <rPr>
        <b/>
        <sz val="12"/>
        <color theme="1"/>
        <rFont val="Garamond"/>
        <family val="1"/>
      </rPr>
      <t xml:space="preserve"> my department, DFS will not be able to reimburse my department for those costs.</t>
    </r>
  </si>
  <si>
    <t>Dartmouth Fire District 2</t>
  </si>
  <si>
    <t>Electric Vehicle Emergency Plug</t>
  </si>
  <si>
    <t>Outfitting new apparatus with NFPA or OSHA compliant equipment or increasing the quantity of NFPA or OSHA compliant equipment the department currently 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</si>
</sst>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00000"/>
    <numFmt numFmtId="167" formatCode="[&lt;=9999999]###\-####;\(###\)\ ###\-####"/>
  </numFmts>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Garamond"/>
      <family val="1"/>
    </font>
    <font>
      <b/>
      <sz val="11"/>
      <color theme="1"/>
      <name val="Garamond"/>
      <family val="1"/>
    </font>
    <font>
      <b/>
      <sz val="12"/>
      <color theme="0"/>
      <name val="Garamond"/>
      <family val="1"/>
    </font>
    <font>
      <sz val="12"/>
      <color theme="1"/>
      <name val="Garamond"/>
      <family val="1"/>
    </font>
    <font>
      <b/>
      <sz val="12"/>
      <color theme="1"/>
      <name val="Garamond"/>
      <family val="1"/>
    </font>
    <font>
      <b/>
      <sz val="14"/>
      <color theme="1"/>
      <name val="Garamond"/>
      <family val="1"/>
    </font>
    <font>
      <b/>
      <sz val="14"/>
      <color theme="0"/>
      <name val="Garamond"/>
      <family val="1"/>
    </font>
    <font>
      <sz val="11"/>
      <color rgb="FFFF0000"/>
      <name val="Calibri"/>
      <family val="2"/>
      <scheme val="minor"/>
    </font>
    <font>
      <sz val="11"/>
      <color theme="1"/>
      <name val="Calibri"/>
      <family val="2"/>
      <scheme val="minor"/>
    </font>
    <font>
      <sz val="11"/>
      <color indexed="8"/>
      <name val="Calibri"/>
      <family val="2"/>
    </font>
    <font>
      <sz val="11"/>
      <name val="Calibri"/>
      <family val="2"/>
    </font>
    <font>
      <sz val="10"/>
      <name val="Arial"/>
      <family val="2"/>
    </font>
    <font>
      <sz val="10"/>
      <color indexed="8"/>
      <name val="Arial"/>
      <family val="2"/>
    </font>
    <font>
      <b/>
      <sz val="14"/>
      <color rgb="FFC00000"/>
      <name val="Garamond"/>
      <family val="1"/>
    </font>
    <font>
      <sz val="8"/>
      <name val="Calibri"/>
      <family val="2"/>
      <scheme val="minor"/>
    </font>
    <font>
      <b/>
      <sz val="12"/>
      <color rgb="FF000000"/>
      <name val="Garamond"/>
      <family val="1"/>
    </font>
    <font>
      <sz val="10"/>
      <color rgb="FF000000"/>
      <name val="Garamond"/>
      <family val="1"/>
    </font>
    <font>
      <b/>
      <sz val="16"/>
      <color rgb="FFFFFFFF"/>
      <name val="Garamond"/>
      <family val="1"/>
    </font>
    <font>
      <sz val="12"/>
      <color rgb="FF000000"/>
      <name val="Garamond"/>
      <family val="1"/>
    </font>
    <font>
      <b/>
      <sz val="11"/>
      <color rgb="FF000000"/>
      <name val="Garamond"/>
      <family val="1"/>
    </font>
    <font>
      <sz val="8"/>
      <color rgb="FF000000"/>
      <name val="Garamond"/>
      <family val="1"/>
    </font>
    <font>
      <sz val="10"/>
      <color theme="1"/>
      <name val="Garamond"/>
      <family val="1"/>
    </font>
    <font>
      <sz val="8"/>
      <color theme="1"/>
      <name val="Calibri"/>
      <family val="2"/>
      <scheme val="minor"/>
    </font>
    <font>
      <sz val="14"/>
      <name val="Calibri"/>
      <family val="2"/>
      <scheme val="minor"/>
    </font>
    <font>
      <b/>
      <sz val="14"/>
      <name val="Calibri"/>
      <family val="2"/>
      <scheme val="minor"/>
    </font>
    <font>
      <sz val="9"/>
      <color theme="1"/>
      <name val="Garamond"/>
      <family val="1"/>
    </font>
    <font>
      <sz val="11"/>
      <color rgb="FF000000"/>
      <name val="Garamond"/>
      <family val="1"/>
    </font>
    <font>
      <sz val="8"/>
      <color rgb="FF000000"/>
      <name val="Times New Roman"/>
      <family val="1"/>
    </font>
    <font>
      <sz val="8"/>
      <color theme="1"/>
      <name val="Times New Roman"/>
      <family val="1"/>
    </font>
    <font>
      <b/>
      <u/>
      <sz val="12"/>
      <color theme="1"/>
      <name val="Garamond"/>
      <family val="1"/>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0000"/>
        <bgColor indexed="64"/>
      </patternFill>
    </fill>
    <fill>
      <patternFill patternType="solid">
        <fgColor rgb="FFBFBFBF"/>
        <bgColor indexed="64"/>
      </patternFill>
    </fill>
    <fill>
      <patternFill patternType="solid">
        <fgColor rgb="FFF8F8F8"/>
        <bgColor indexed="64"/>
      </patternFill>
    </fill>
    <fill>
      <patternFill patternType="solid">
        <fgColor rgb="FFF2F2F2"/>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43" fontId="11" fillId="0" borderId="0" applyFont="0" applyFill="0" applyBorder="0" applyAlignment="0" applyProtection="0"/>
    <xf numFmtId="0" fontId="15" fillId="0" borderId="0"/>
  </cellStyleXfs>
  <cellXfs count="281">
    <xf numFmtId="0" fontId="0" fillId="0" borderId="0" xfId="0"/>
    <xf numFmtId="0" fontId="2" fillId="4" borderId="0" xfId="0" applyFont="1" applyFill="1" applyAlignment="1">
      <alignment horizontal="center" vertical="center" wrapText="1"/>
    </xf>
    <xf numFmtId="0" fontId="0" fillId="0" borderId="2" xfId="0" applyBorder="1"/>
    <xf numFmtId="0" fontId="0" fillId="0" borderId="2" xfId="0" applyBorder="1" applyAlignment="1">
      <alignment horizontal="center"/>
    </xf>
    <xf numFmtId="164" fontId="0" fillId="0" borderId="2" xfId="0" applyNumberFormat="1" applyBorder="1"/>
    <xf numFmtId="164" fontId="0" fillId="0" borderId="0" xfId="0" applyNumberFormat="1"/>
    <xf numFmtId="0" fontId="7" fillId="6" borderId="0" xfId="0" applyFont="1" applyFill="1" applyAlignment="1">
      <alignment vertical="center" wrapText="1"/>
    </xf>
    <xf numFmtId="0" fontId="3" fillId="6" borderId="0" xfId="0" applyFont="1" applyFill="1" applyAlignment="1">
      <alignment vertical="center" wrapText="1"/>
    </xf>
    <xf numFmtId="0" fontId="3" fillId="6" borderId="0" xfId="0" applyFont="1" applyFill="1" applyAlignment="1">
      <alignment vertical="center"/>
    </xf>
    <xf numFmtId="0" fontId="6" fillId="6" borderId="0" xfId="0" applyFont="1" applyFill="1" applyAlignment="1">
      <alignment vertical="center" wrapText="1"/>
    </xf>
    <xf numFmtId="0" fontId="6" fillId="6" borderId="0" xfId="0" applyFont="1" applyFill="1" applyAlignment="1">
      <alignment vertical="center"/>
    </xf>
    <xf numFmtId="0" fontId="3" fillId="5" borderId="0" xfId="0" applyFont="1" applyFill="1" applyAlignment="1">
      <alignment vertical="center"/>
    </xf>
    <xf numFmtId="0" fontId="6" fillId="5" borderId="0" xfId="0" applyFont="1" applyFill="1" applyAlignment="1">
      <alignment vertical="center"/>
    </xf>
    <xf numFmtId="0" fontId="5" fillId="5" borderId="0" xfId="0" applyFont="1" applyFill="1" applyAlignment="1">
      <alignment horizontal="right" vertical="center" wrapText="1"/>
    </xf>
    <xf numFmtId="164" fontId="5" fillId="5" borderId="0" xfId="0" applyNumberFormat="1" applyFont="1" applyFill="1" applyAlignment="1">
      <alignment vertical="center" wrapText="1"/>
    </xf>
    <xf numFmtId="0" fontId="10" fillId="0" borderId="0" xfId="0" applyFont="1"/>
    <xf numFmtId="164" fontId="10" fillId="0" borderId="0" xfId="0" applyNumberFormat="1" applyFont="1"/>
    <xf numFmtId="0" fontId="2" fillId="4" borderId="2" xfId="0" applyFont="1" applyFill="1" applyBorder="1" applyAlignment="1">
      <alignment horizontal="center" vertical="center"/>
    </xf>
    <xf numFmtId="165" fontId="12" fillId="0" borderId="19" xfId="1" applyNumberFormat="1" applyFont="1" applyFill="1" applyBorder="1" applyAlignment="1">
      <alignment horizontal="right" wrapText="1"/>
    </xf>
    <xf numFmtId="165" fontId="13" fillId="0" borderId="19" xfId="1" applyNumberFormat="1" applyFont="1" applyFill="1" applyBorder="1" applyAlignment="1">
      <alignment horizontal="right" wrapText="1"/>
    </xf>
    <xf numFmtId="9" fontId="12" fillId="0" borderId="19" xfId="2" applyNumberFormat="1" applyFont="1" applyBorder="1" applyAlignment="1">
      <alignment horizontal="right" wrapText="1"/>
    </xf>
    <xf numFmtId="9" fontId="13" fillId="0" borderId="19" xfId="2" applyNumberFormat="1" applyFont="1" applyBorder="1" applyAlignment="1">
      <alignment horizontal="right" wrapText="1"/>
    </xf>
    <xf numFmtId="3" fontId="2" fillId="4" borderId="0" xfId="0" applyNumberFormat="1" applyFont="1" applyFill="1" applyAlignment="1">
      <alignment horizontal="center" vertical="center" wrapText="1"/>
    </xf>
    <xf numFmtId="3" fontId="0" fillId="0" borderId="0" xfId="0" applyNumberFormat="1"/>
    <xf numFmtId="0" fontId="2" fillId="4" borderId="0" xfId="0" applyFont="1" applyFill="1" applyAlignment="1">
      <alignment horizontal="center" vertical="center"/>
    </xf>
    <xf numFmtId="0" fontId="0" fillId="0" borderId="0" xfId="0" applyAlignment="1">
      <alignment horizontal="center" vertical="center"/>
    </xf>
    <xf numFmtId="0" fontId="7" fillId="5" borderId="0" xfId="0" applyFont="1" applyFill="1" applyAlignment="1">
      <alignment vertical="center" wrapText="1"/>
    </xf>
    <xf numFmtId="0" fontId="6" fillId="5" borderId="0" xfId="0" applyFont="1" applyFill="1" applyAlignment="1">
      <alignment vertical="center" wrapText="1"/>
    </xf>
    <xf numFmtId="0" fontId="3" fillId="5" borderId="0" xfId="0" applyFont="1" applyFill="1" applyAlignment="1">
      <alignment vertical="center" wrapText="1"/>
    </xf>
    <xf numFmtId="0" fontId="6" fillId="5" borderId="0" xfId="0" applyFont="1" applyFill="1" applyAlignment="1">
      <alignment horizontal="left" vertical="center" wrapText="1"/>
    </xf>
    <xf numFmtId="0" fontId="4" fillId="5" borderId="0" xfId="0" applyFont="1" applyFill="1" applyAlignment="1">
      <alignment vertical="center"/>
    </xf>
    <xf numFmtId="0" fontId="7" fillId="5" borderId="0" xfId="0" applyFont="1" applyFill="1" applyAlignment="1">
      <alignment vertical="center"/>
    </xf>
    <xf numFmtId="0" fontId="6" fillId="5" borderId="0" xfId="0" applyFont="1" applyFill="1" applyAlignment="1" applyProtection="1">
      <alignment vertical="center"/>
      <protection locked="0"/>
    </xf>
    <xf numFmtId="164" fontId="6" fillId="5" borderId="0" xfId="0" applyNumberFormat="1" applyFont="1" applyFill="1" applyAlignment="1">
      <alignment vertical="center"/>
    </xf>
    <xf numFmtId="0" fontId="7" fillId="5" borderId="0" xfId="0" applyFont="1" applyFill="1" applyAlignment="1">
      <alignment horizontal="left" vertical="center"/>
    </xf>
    <xf numFmtId="0" fontId="7" fillId="6" borderId="0" xfId="0" applyFont="1" applyFill="1" applyAlignment="1">
      <alignment vertical="center"/>
    </xf>
    <xf numFmtId="0" fontId="8" fillId="5" borderId="0" xfId="0" applyFont="1" applyFill="1" applyAlignment="1">
      <alignment vertical="center"/>
    </xf>
    <xf numFmtId="0" fontId="16" fillId="5" borderId="23" xfId="0" applyFont="1" applyFill="1" applyBorder="1" applyAlignment="1">
      <alignment horizontal="center" vertical="top" wrapText="1"/>
    </xf>
    <xf numFmtId="0" fontId="16" fillId="5" borderId="24" xfId="0" applyFont="1" applyFill="1" applyBorder="1" applyAlignment="1">
      <alignment horizontal="center" vertical="top" wrapText="1"/>
    </xf>
    <xf numFmtId="0" fontId="7" fillId="5" borderId="23" xfId="0" applyFont="1" applyFill="1" applyBorder="1" applyAlignment="1">
      <alignment vertical="center"/>
    </xf>
    <xf numFmtId="0" fontId="7" fillId="5" borderId="24" xfId="0" applyFont="1" applyFill="1" applyBorder="1" applyAlignment="1">
      <alignment vertical="center"/>
    </xf>
    <xf numFmtId="0" fontId="6" fillId="5" borderId="23" xfId="0" applyFont="1" applyFill="1" applyBorder="1" applyAlignment="1">
      <alignment vertical="center"/>
    </xf>
    <xf numFmtId="0" fontId="6" fillId="5" borderId="24" xfId="0" applyFont="1" applyFill="1" applyBorder="1" applyAlignment="1">
      <alignment vertical="center"/>
    </xf>
    <xf numFmtId="0" fontId="8" fillId="5" borderId="23" xfId="0" applyFont="1" applyFill="1" applyBorder="1" applyAlignment="1">
      <alignment vertical="center"/>
    </xf>
    <xf numFmtId="0" fontId="8" fillId="5" borderId="24" xfId="0" applyFont="1" applyFill="1" applyBorder="1" applyAlignment="1">
      <alignment vertical="center"/>
    </xf>
    <xf numFmtId="0" fontId="3" fillId="5" borderId="23" xfId="0" applyFont="1" applyFill="1" applyBorder="1" applyAlignment="1">
      <alignment vertical="center"/>
    </xf>
    <xf numFmtId="0" fontId="3" fillId="5" borderId="24" xfId="0" applyFont="1" applyFill="1" applyBorder="1" applyAlignment="1">
      <alignment vertical="center"/>
    </xf>
    <xf numFmtId="0" fontId="3" fillId="5" borderId="25" xfId="0" applyFont="1" applyFill="1" applyBorder="1" applyAlignment="1">
      <alignment vertical="center"/>
    </xf>
    <xf numFmtId="0" fontId="3" fillId="5" borderId="26" xfId="0" applyFont="1" applyFill="1" applyBorder="1" applyAlignment="1">
      <alignment vertical="center"/>
    </xf>
    <xf numFmtId="0" fontId="6" fillId="5" borderId="26" xfId="0" applyFont="1" applyFill="1" applyBorder="1" applyAlignment="1">
      <alignment vertical="center"/>
    </xf>
    <xf numFmtId="0" fontId="6" fillId="5" borderId="27" xfId="0" applyFont="1" applyFill="1" applyBorder="1" applyAlignment="1">
      <alignment vertical="center"/>
    </xf>
    <xf numFmtId="0" fontId="7" fillId="5" borderId="24" xfId="0" applyFont="1" applyFill="1" applyBorder="1" applyAlignment="1">
      <alignment vertical="center" wrapText="1"/>
    </xf>
    <xf numFmtId="0" fontId="7" fillId="5" borderId="24" xfId="0" applyFont="1" applyFill="1" applyBorder="1" applyAlignment="1">
      <alignment vertical="top"/>
    </xf>
    <xf numFmtId="0" fontId="7" fillId="5" borderId="26" xfId="0" applyFont="1" applyFill="1" applyBorder="1" applyAlignment="1">
      <alignment vertical="center"/>
    </xf>
    <xf numFmtId="164" fontId="6" fillId="5" borderId="26" xfId="0" applyNumberFormat="1" applyFont="1" applyFill="1" applyBorder="1" applyAlignment="1">
      <alignment vertical="center"/>
    </xf>
    <xf numFmtId="0" fontId="6" fillId="3" borderId="0" xfId="0" applyFont="1" applyFill="1" applyAlignment="1">
      <alignment vertical="center"/>
    </xf>
    <xf numFmtId="0" fontId="5" fillId="5" borderId="0" xfId="0" applyFont="1" applyFill="1" applyAlignment="1">
      <alignment horizontal="center" vertical="center"/>
    </xf>
    <xf numFmtId="0" fontId="6" fillId="5" borderId="23" xfId="0" applyFont="1" applyFill="1" applyBorder="1" applyAlignment="1">
      <alignment vertical="center" wrapText="1"/>
    </xf>
    <xf numFmtId="0" fontId="6" fillId="5" borderId="24" xfId="0" applyFont="1" applyFill="1" applyBorder="1" applyAlignment="1">
      <alignment vertical="center" wrapText="1"/>
    </xf>
    <xf numFmtId="0" fontId="3" fillId="5" borderId="23" xfId="0" applyFont="1" applyFill="1" applyBorder="1" applyAlignment="1">
      <alignment vertical="center" wrapText="1"/>
    </xf>
    <xf numFmtId="0" fontId="7" fillId="5" borderId="0" xfId="0" applyFont="1" applyFill="1" applyAlignment="1">
      <alignment horizontal="right" vertical="center"/>
    </xf>
    <xf numFmtId="0" fontId="3" fillId="5" borderId="24" xfId="0" applyFont="1" applyFill="1" applyBorder="1" applyAlignment="1">
      <alignment vertical="center" wrapText="1"/>
    </xf>
    <xf numFmtId="0" fontId="3" fillId="5" borderId="25" xfId="0" applyFont="1" applyFill="1" applyBorder="1" applyAlignment="1">
      <alignment vertical="center" wrapText="1"/>
    </xf>
    <xf numFmtId="0" fontId="3" fillId="5" borderId="26" xfId="0" applyFont="1" applyFill="1" applyBorder="1" applyAlignment="1">
      <alignment vertical="center" wrapText="1"/>
    </xf>
    <xf numFmtId="0" fontId="3" fillId="5" borderId="27" xfId="0" applyFont="1" applyFill="1" applyBorder="1" applyAlignment="1">
      <alignment vertical="center" wrapText="1"/>
    </xf>
    <xf numFmtId="0" fontId="6" fillId="5" borderId="0" xfId="0" applyFont="1" applyFill="1" applyAlignment="1">
      <alignment horizontal="left" vertical="center"/>
    </xf>
    <xf numFmtId="164" fontId="6" fillId="5" borderId="0" xfId="0" applyNumberFormat="1" applyFont="1" applyFill="1" applyAlignment="1">
      <alignment horizontal="right" vertical="center"/>
    </xf>
    <xf numFmtId="3" fontId="14" fillId="0" borderId="0" xfId="0" applyNumberFormat="1" applyFont="1" applyAlignment="1">
      <alignment horizontal="right" vertical="center"/>
    </xf>
    <xf numFmtId="0" fontId="16" fillId="5" borderId="0" xfId="0" applyFont="1" applyFill="1" applyAlignment="1">
      <alignment horizontal="center" vertical="top"/>
    </xf>
    <xf numFmtId="0" fontId="3" fillId="5" borderId="0" xfId="0" applyFont="1" applyFill="1" applyAlignment="1">
      <alignment horizontal="center" vertical="center" wrapText="1"/>
    </xf>
    <xf numFmtId="164" fontId="0" fillId="0" borderId="5" xfId="0" applyNumberFormat="1" applyBorder="1" applyAlignment="1" applyProtection="1">
      <alignment horizontal="left" vertical="center" wrapText="1"/>
      <protection locked="0"/>
    </xf>
    <xf numFmtId="0" fontId="0" fillId="0" borderId="5" xfId="0" applyBorder="1" applyAlignment="1">
      <alignment horizontal="left" vertical="center" wrapText="1"/>
    </xf>
    <xf numFmtId="166" fontId="0" fillId="0" borderId="5" xfId="0" applyNumberFormat="1" applyBorder="1" applyAlignment="1">
      <alignment horizontal="left" vertical="center" wrapText="1"/>
    </xf>
    <xf numFmtId="167" fontId="0" fillId="0" borderId="5" xfId="0" applyNumberFormat="1" applyBorder="1" applyAlignment="1">
      <alignment horizontal="left" vertical="center" wrapText="1"/>
    </xf>
    <xf numFmtId="0" fontId="0" fillId="0" borderId="6" xfId="0" applyBorder="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8" fillId="9" borderId="52" xfId="0" applyFont="1" applyFill="1" applyBorder="1" applyAlignment="1">
      <alignment horizontal="center" vertical="center"/>
    </xf>
    <xf numFmtId="0" fontId="21" fillId="0" borderId="52" xfId="0" applyFont="1" applyBorder="1" applyAlignment="1">
      <alignment horizontal="center" vertical="center"/>
    </xf>
    <xf numFmtId="0" fontId="21" fillId="10" borderId="52" xfId="0" applyFont="1" applyFill="1" applyBorder="1" applyAlignment="1">
      <alignment horizontal="center" vertical="center"/>
    </xf>
    <xf numFmtId="164" fontId="3" fillId="5" borderId="0" xfId="0" applyNumberFormat="1" applyFont="1" applyFill="1" applyAlignment="1">
      <alignment horizontal="right" vertical="center" wrapText="1"/>
    </xf>
    <xf numFmtId="0" fontId="9" fillId="5" borderId="0" xfId="0" applyFont="1" applyFill="1" applyAlignment="1">
      <alignment horizontal="center" vertical="center" wrapText="1"/>
    </xf>
    <xf numFmtId="0" fontId="4" fillId="5" borderId="0" xfId="0" applyFont="1" applyFill="1" applyAlignment="1">
      <alignment horizontal="center" vertical="center" wrapText="1"/>
    </xf>
    <xf numFmtId="164" fontId="5" fillId="5" borderId="0" xfId="0" applyNumberFormat="1" applyFont="1" applyFill="1" applyAlignment="1">
      <alignment horizontal="center" vertical="center" wrapText="1"/>
    </xf>
    <xf numFmtId="0" fontId="0" fillId="0" borderId="0" xfId="0" applyAlignment="1">
      <alignment vertical="center"/>
    </xf>
    <xf numFmtId="0" fontId="0" fillId="0" borderId="46" xfId="0" applyBorder="1" applyAlignment="1">
      <alignment vertical="center"/>
    </xf>
    <xf numFmtId="0" fontId="0" fillId="0" borderId="45" xfId="0" applyBorder="1" applyAlignment="1">
      <alignment vertical="center"/>
    </xf>
    <xf numFmtId="0" fontId="0" fillId="0" borderId="0" xfId="0" applyAlignment="1">
      <alignment horizontal="left" vertical="center"/>
    </xf>
    <xf numFmtId="164" fontId="0" fillId="0" borderId="0" xfId="0" applyNumberFormat="1" applyAlignment="1">
      <alignment horizontal="center" vertical="center"/>
    </xf>
    <xf numFmtId="0" fontId="2" fillId="4" borderId="2" xfId="0" applyFont="1" applyFill="1" applyBorder="1" applyAlignment="1">
      <alignment vertical="center"/>
    </xf>
    <xf numFmtId="164" fontId="2" fillId="4" borderId="2" xfId="0" applyNumberFormat="1" applyFont="1" applyFill="1" applyBorder="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2" fontId="0" fillId="0" borderId="2" xfId="0" applyNumberFormat="1" applyBorder="1" applyAlignment="1">
      <alignment horizontal="center" vertical="center"/>
    </xf>
    <xf numFmtId="0" fontId="2" fillId="4" borderId="2" xfId="0"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0" fontId="25" fillId="0" borderId="2" xfId="0" applyFont="1" applyBorder="1" applyAlignment="1">
      <alignment vertical="center" wrapText="1"/>
    </xf>
    <xf numFmtId="0" fontId="25" fillId="0" borderId="0" xfId="0" applyFont="1" applyAlignment="1">
      <alignment vertical="center"/>
    </xf>
    <xf numFmtId="164" fontId="26" fillId="0" borderId="0" xfId="0" applyNumberFormat="1" applyFont="1" applyAlignment="1">
      <alignment horizontal="center" vertical="center"/>
    </xf>
    <xf numFmtId="0" fontId="27" fillId="7" borderId="2" xfId="0" applyFont="1" applyFill="1" applyBorder="1" applyAlignment="1">
      <alignment vertical="center"/>
    </xf>
    <xf numFmtId="2" fontId="27" fillId="7" borderId="2" xfId="0" applyNumberFormat="1" applyFont="1" applyFill="1" applyBorder="1" applyAlignment="1">
      <alignment horizontal="center" vertical="center"/>
    </xf>
    <xf numFmtId="164" fontId="0" fillId="2" borderId="2" xfId="0" applyNumberFormat="1" applyFill="1" applyBorder="1" applyAlignment="1">
      <alignment horizontal="center" vertical="center"/>
    </xf>
    <xf numFmtId="0" fontId="0" fillId="2" borderId="2" xfId="0" applyFill="1" applyBorder="1" applyAlignment="1">
      <alignment horizontal="center" vertical="center"/>
    </xf>
    <xf numFmtId="2" fontId="0" fillId="2" borderId="2" xfId="0" applyNumberFormat="1" applyFill="1" applyBorder="1" applyAlignment="1">
      <alignment horizontal="center" vertical="center"/>
    </xf>
    <xf numFmtId="0" fontId="18" fillId="0" borderId="48" xfId="0" applyFont="1" applyBorder="1" applyAlignment="1">
      <alignment horizontal="center"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8" fillId="0" borderId="48" xfId="0" applyFont="1" applyBorder="1" applyAlignment="1">
      <alignment vertical="center" wrapText="1"/>
    </xf>
    <xf numFmtId="0" fontId="18" fillId="0" borderId="47" xfId="0" applyFont="1" applyBorder="1" applyAlignment="1">
      <alignment vertical="center" wrapText="1"/>
    </xf>
    <xf numFmtId="0" fontId="19" fillId="0" borderId="0" xfId="0" applyFont="1" applyAlignment="1">
      <alignment vertical="center" wrapText="1"/>
    </xf>
    <xf numFmtId="0" fontId="18" fillId="0" borderId="0" xfId="0" applyFont="1" applyAlignment="1">
      <alignment vertical="center" wrapText="1"/>
    </xf>
    <xf numFmtId="0" fontId="24" fillId="0" borderId="0" xfId="0" applyFont="1" applyAlignment="1">
      <alignment vertical="center" wrapText="1"/>
    </xf>
    <xf numFmtId="0" fontId="18" fillId="0" borderId="0" xfId="0" applyFont="1" applyAlignment="1">
      <alignment horizontal="center" vertical="center" wrapText="1"/>
    </xf>
    <xf numFmtId="0" fontId="7" fillId="0" borderId="0" xfId="0" applyFont="1" applyAlignment="1">
      <alignment horizontal="center" vertical="center" wrapText="1"/>
    </xf>
    <xf numFmtId="0" fontId="19" fillId="0" borderId="54" xfId="0" applyFont="1" applyBorder="1" applyAlignment="1">
      <alignment vertical="center" wrapText="1"/>
    </xf>
    <xf numFmtId="0" fontId="18" fillId="0" borderId="55" xfId="0" applyFont="1" applyBorder="1" applyAlignment="1">
      <alignment vertical="center" wrapText="1"/>
    </xf>
    <xf numFmtId="0" fontId="3" fillId="0" borderId="0" xfId="0" applyFont="1" applyAlignment="1">
      <alignment wrapText="1"/>
    </xf>
    <xf numFmtId="0" fontId="3" fillId="0" borderId="0" xfId="0" applyFont="1" applyAlignment="1">
      <alignment horizontal="center" wrapText="1"/>
    </xf>
    <xf numFmtId="0" fontId="18" fillId="0" borderId="55" xfId="0" applyFont="1" applyBorder="1" applyAlignment="1">
      <alignment horizontal="center" vertical="center" wrapText="1"/>
    </xf>
    <xf numFmtId="0" fontId="24" fillId="0" borderId="54" xfId="0" applyFont="1" applyBorder="1" applyAlignment="1">
      <alignment horizontal="left" vertical="center" wrapText="1"/>
    </xf>
    <xf numFmtId="0" fontId="7" fillId="0" borderId="55" xfId="0" applyFont="1" applyBorder="1" applyAlignment="1">
      <alignment horizontal="center" vertical="center" wrapText="1"/>
    </xf>
    <xf numFmtId="0" fontId="24" fillId="0" borderId="49" xfId="0" applyFont="1" applyBorder="1" applyAlignment="1">
      <alignment horizontal="left" vertical="center" wrapText="1"/>
    </xf>
    <xf numFmtId="0" fontId="7" fillId="0" borderId="48" xfId="0" applyFont="1" applyBorder="1" applyAlignment="1">
      <alignment horizontal="center" vertical="center" wrapText="1"/>
    </xf>
    <xf numFmtId="0" fontId="24" fillId="0" borderId="49" xfId="0" applyFont="1" applyBorder="1" applyAlignment="1">
      <alignment wrapText="1"/>
    </xf>
    <xf numFmtId="0" fontId="24" fillId="0" borderId="50" xfId="0" applyFont="1" applyBorder="1" applyAlignment="1">
      <alignment horizontal="left" vertical="center" wrapText="1"/>
    </xf>
    <xf numFmtId="0" fontId="7" fillId="0" borderId="47" xfId="0" applyFont="1" applyBorder="1" applyAlignment="1">
      <alignment horizontal="center" vertical="center" wrapText="1"/>
    </xf>
    <xf numFmtId="0" fontId="24" fillId="0" borderId="50" xfId="0" applyFont="1" applyBorder="1" applyAlignment="1">
      <alignment wrapText="1"/>
    </xf>
    <xf numFmtId="0" fontId="18" fillId="0" borderId="47" xfId="0" applyFont="1" applyBorder="1" applyAlignment="1">
      <alignment horizontal="center" vertical="center" wrapText="1"/>
    </xf>
    <xf numFmtId="0" fontId="24" fillId="0" borderId="0" xfId="0" applyFont="1" applyAlignment="1">
      <alignment horizontal="left" vertical="center" wrapText="1"/>
    </xf>
    <xf numFmtId="0" fontId="24" fillId="0" borderId="54" xfId="0" applyFont="1" applyBorder="1" applyAlignment="1">
      <alignment vertical="center" wrapText="1"/>
    </xf>
    <xf numFmtId="0" fontId="23" fillId="0" borderId="0" xfId="0" applyFont="1" applyAlignment="1">
      <alignment wrapText="1"/>
    </xf>
    <xf numFmtId="0" fontId="25" fillId="0" borderId="2" xfId="0" applyFont="1" applyBorder="1" applyAlignment="1">
      <alignment horizontal="center" vertical="center"/>
    </xf>
    <xf numFmtId="0" fontId="25" fillId="2" borderId="2" xfId="0" applyFont="1" applyFill="1" applyBorder="1" applyAlignment="1">
      <alignment horizontal="center" vertical="center"/>
    </xf>
    <xf numFmtId="0" fontId="25" fillId="0" borderId="0" xfId="0" applyFont="1" applyAlignment="1">
      <alignment horizontal="center" vertical="center"/>
    </xf>
    <xf numFmtId="0" fontId="29" fillId="0" borderId="51" xfId="0" applyFont="1" applyBorder="1" applyAlignment="1">
      <alignment vertical="center"/>
    </xf>
    <xf numFmtId="0" fontId="29" fillId="11" borderId="51" xfId="0" applyFont="1" applyFill="1" applyBorder="1" applyAlignment="1">
      <alignment vertical="center"/>
    </xf>
    <xf numFmtId="0" fontId="31" fillId="0" borderId="0" xfId="0" applyFont="1" applyAlignment="1">
      <alignment vertical="center"/>
    </xf>
    <xf numFmtId="0" fontId="18" fillId="0" borderId="56" xfId="0" applyFont="1" applyBorder="1" applyAlignment="1">
      <alignment vertical="center" wrapText="1"/>
    </xf>
    <xf numFmtId="0" fontId="18" fillId="0" borderId="1" xfId="0" applyFont="1" applyBorder="1" applyAlignment="1">
      <alignment horizontal="center" vertical="center" wrapText="1"/>
    </xf>
    <xf numFmtId="0" fontId="24" fillId="0" borderId="56" xfId="0" applyFont="1" applyBorder="1" applyAlignment="1">
      <alignment horizontal="left" vertical="center" wrapText="1"/>
    </xf>
    <xf numFmtId="0" fontId="24" fillId="0" borderId="1" xfId="0" applyFont="1" applyBorder="1" applyAlignment="1">
      <alignment vertical="center" wrapText="1"/>
    </xf>
    <xf numFmtId="0" fontId="18" fillId="0" borderId="49" xfId="0" applyFont="1" applyBorder="1" applyAlignment="1">
      <alignment vertical="center" wrapText="1"/>
    </xf>
    <xf numFmtId="0" fontId="7" fillId="0" borderId="56"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19" fillId="0" borderId="56" xfId="0" applyFont="1" applyBorder="1" applyAlignment="1">
      <alignment vertical="center" wrapText="1"/>
    </xf>
    <xf numFmtId="0" fontId="19" fillId="0" borderId="1" xfId="0" applyFont="1" applyBorder="1" applyAlignment="1">
      <alignment vertical="center" wrapText="1"/>
    </xf>
    <xf numFmtId="0" fontId="4" fillId="5" borderId="0" xfId="0" applyFont="1" applyFill="1" applyAlignment="1">
      <alignment horizontal="left" vertical="center"/>
    </xf>
    <xf numFmtId="0" fontId="7" fillId="5" borderId="0" xfId="0" applyFont="1" applyFill="1" applyAlignment="1">
      <alignment horizontal="center" vertical="center"/>
    </xf>
    <xf numFmtId="14"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6" fillId="5" borderId="1" xfId="0" applyFont="1" applyFill="1" applyBorder="1" applyAlignment="1">
      <alignment horizontal="left" vertical="center"/>
    </xf>
    <xf numFmtId="0" fontId="7" fillId="5" borderId="0" xfId="0" applyFont="1" applyFill="1" applyAlignment="1">
      <alignment horizontal="left" vertical="center"/>
    </xf>
    <xf numFmtId="0" fontId="6" fillId="5" borderId="1" xfId="0" applyFont="1" applyFill="1" applyBorder="1" applyAlignment="1">
      <alignment horizontal="center" vertical="center"/>
    </xf>
    <xf numFmtId="0" fontId="6" fillId="5" borderId="1" xfId="0" applyFont="1" applyFill="1" applyBorder="1" applyAlignment="1" applyProtection="1">
      <alignment vertical="center"/>
      <protection locked="0"/>
    </xf>
    <xf numFmtId="0" fontId="8" fillId="7" borderId="23" xfId="0" applyFont="1" applyFill="1" applyBorder="1" applyAlignment="1">
      <alignment horizontal="center" vertical="center"/>
    </xf>
    <xf numFmtId="0" fontId="8" fillId="7" borderId="0" xfId="0" applyFont="1" applyFill="1" applyAlignment="1">
      <alignment horizontal="center" vertical="center"/>
    </xf>
    <xf numFmtId="0" fontId="8" fillId="7" borderId="24" xfId="0" applyFont="1" applyFill="1" applyBorder="1" applyAlignment="1">
      <alignment horizontal="center" vertical="center"/>
    </xf>
    <xf numFmtId="0" fontId="6" fillId="5" borderId="0" xfId="0" applyFont="1" applyFill="1" applyAlignment="1">
      <alignment horizontal="left" vertical="center" wrapText="1"/>
    </xf>
    <xf numFmtId="0" fontId="6" fillId="5" borderId="1" xfId="0" applyFont="1" applyFill="1" applyBorder="1" applyAlignment="1" applyProtection="1">
      <alignment horizontal="left" vertical="center"/>
      <protection locked="0"/>
    </xf>
    <xf numFmtId="0" fontId="16" fillId="5" borderId="0" xfId="0" applyFont="1" applyFill="1" applyAlignment="1">
      <alignment horizontal="center" vertical="top"/>
    </xf>
    <xf numFmtId="0" fontId="8" fillId="5" borderId="20" xfId="0" applyFont="1" applyFill="1" applyBorder="1" applyAlignment="1">
      <alignment horizontal="center" vertical="top" wrapText="1"/>
    </xf>
    <xf numFmtId="0" fontId="8" fillId="5" borderId="21" xfId="0" applyFont="1" applyFill="1" applyBorder="1" applyAlignment="1">
      <alignment horizontal="center" vertical="top" wrapText="1"/>
    </xf>
    <xf numFmtId="0" fontId="8" fillId="5" borderId="22" xfId="0" applyFont="1" applyFill="1" applyBorder="1" applyAlignment="1">
      <alignment horizontal="center" vertical="top" wrapText="1"/>
    </xf>
    <xf numFmtId="0" fontId="16" fillId="5" borderId="23" xfId="0" applyFont="1" applyFill="1" applyBorder="1" applyAlignment="1">
      <alignment horizontal="center" vertical="center"/>
    </xf>
    <xf numFmtId="0" fontId="16" fillId="5" borderId="0" xfId="0" applyFont="1" applyFill="1" applyAlignment="1">
      <alignment horizontal="center" vertical="center"/>
    </xf>
    <xf numFmtId="0" fontId="16" fillId="5" borderId="24" xfId="0" applyFont="1" applyFill="1" applyBorder="1" applyAlignment="1">
      <alignment horizontal="center" vertical="center"/>
    </xf>
    <xf numFmtId="166" fontId="6" fillId="5" borderId="1" xfId="0" applyNumberFormat="1" applyFont="1" applyFill="1" applyBorder="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4" fillId="5" borderId="0" xfId="0" applyFont="1" applyFill="1" applyAlignment="1">
      <alignment horizontal="left" vertical="center" wrapText="1"/>
    </xf>
    <xf numFmtId="0" fontId="7" fillId="5" borderId="26" xfId="0" applyFont="1" applyFill="1" applyBorder="1" applyAlignment="1">
      <alignment horizontal="left" vertical="center"/>
    </xf>
    <xf numFmtId="0" fontId="6" fillId="5" borderId="26" xfId="0" applyFont="1" applyFill="1" applyBorder="1" applyAlignment="1">
      <alignment horizontal="center" vertical="center"/>
    </xf>
    <xf numFmtId="0" fontId="3" fillId="5" borderId="0" xfId="0" applyFont="1" applyFill="1" applyAlignment="1" applyProtection="1">
      <alignment horizontal="left" vertical="top"/>
      <protection locked="0"/>
    </xf>
    <xf numFmtId="0" fontId="3" fillId="5" borderId="1" xfId="0" applyFont="1" applyFill="1" applyBorder="1" applyAlignment="1" applyProtection="1">
      <alignment horizontal="left" vertical="center"/>
      <protection locked="0"/>
    </xf>
    <xf numFmtId="14" fontId="3" fillId="5" borderId="1" xfId="0" applyNumberFormat="1"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6" fillId="7" borderId="0" xfId="0" applyFont="1" applyFill="1" applyAlignment="1">
      <alignment horizontal="left" vertical="center" wrapText="1"/>
    </xf>
    <xf numFmtId="0" fontId="3" fillId="3" borderId="6"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28" fillId="3" borderId="36" xfId="0" applyFont="1" applyFill="1" applyBorder="1" applyAlignment="1" applyProtection="1">
      <alignment horizontal="left" vertical="center" wrapText="1"/>
      <protection locked="0"/>
    </xf>
    <xf numFmtId="0" fontId="28" fillId="3" borderId="18" xfId="0" applyFont="1" applyFill="1" applyBorder="1" applyAlignment="1" applyProtection="1">
      <alignment horizontal="left" vertical="center" wrapText="1"/>
      <protection locked="0"/>
    </xf>
    <xf numFmtId="0" fontId="28" fillId="3" borderId="31"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center" vertical="center" wrapText="1"/>
      <protection locked="0"/>
    </xf>
    <xf numFmtId="164" fontId="3" fillId="3" borderId="7" xfId="0" applyNumberFormat="1" applyFont="1" applyFill="1" applyBorder="1" applyAlignment="1" applyProtection="1">
      <alignment horizontal="right" vertical="center" wrapText="1"/>
      <protection locked="0"/>
    </xf>
    <xf numFmtId="164" fontId="3" fillId="3" borderId="36" xfId="0" applyNumberFormat="1" applyFont="1" applyFill="1" applyBorder="1" applyAlignment="1">
      <alignment horizontal="right" vertical="center" wrapText="1"/>
    </xf>
    <xf numFmtId="164" fontId="3" fillId="3" borderId="18" xfId="0" applyNumberFormat="1" applyFont="1" applyFill="1" applyBorder="1" applyAlignment="1">
      <alignment horizontal="right" vertical="center" wrapText="1"/>
    </xf>
    <xf numFmtId="164" fontId="3" fillId="3" borderId="44" xfId="0" applyNumberFormat="1"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0" xfId="0" applyFont="1" applyFill="1" applyBorder="1" applyAlignment="1">
      <alignment horizontal="right" vertical="center" wrapText="1"/>
    </xf>
    <xf numFmtId="0" fontId="5" fillId="2" borderId="32" xfId="0" applyFont="1" applyFill="1" applyBorder="1" applyAlignment="1">
      <alignment horizontal="right" vertical="center" wrapText="1"/>
    </xf>
    <xf numFmtId="164" fontId="5" fillId="2" borderId="37" xfId="0" applyNumberFormat="1"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3" fillId="3" borderId="5"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28" fillId="3" borderId="35"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30"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right" vertical="center" wrapText="1"/>
      <protection locked="0"/>
    </xf>
    <xf numFmtId="164" fontId="3" fillId="3" borderId="35" xfId="0" applyNumberFormat="1" applyFont="1" applyFill="1" applyBorder="1" applyAlignment="1">
      <alignment horizontal="right" vertical="center" wrapText="1"/>
    </xf>
    <xf numFmtId="164" fontId="3" fillId="3" borderId="8" xfId="0" applyNumberFormat="1" applyFont="1" applyFill="1" applyBorder="1" applyAlignment="1">
      <alignment horizontal="right" vertical="center" wrapText="1"/>
    </xf>
    <xf numFmtId="164" fontId="3" fillId="3" borderId="39" xfId="0" applyNumberFormat="1" applyFont="1" applyFill="1" applyBorder="1" applyAlignment="1">
      <alignment horizontal="right" vertical="center" wrapText="1"/>
    </xf>
    <xf numFmtId="0" fontId="3" fillId="5" borderId="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28" fillId="5" borderId="35" xfId="0" applyFont="1" applyFill="1" applyBorder="1" applyAlignment="1" applyProtection="1">
      <alignment horizontal="left" vertical="center" wrapText="1"/>
      <protection locked="0"/>
    </xf>
    <xf numFmtId="0" fontId="28" fillId="5" borderId="8" xfId="0" applyFont="1" applyFill="1" applyBorder="1" applyAlignment="1" applyProtection="1">
      <alignment horizontal="left" vertical="center" wrapText="1"/>
      <protection locked="0"/>
    </xf>
    <xf numFmtId="0" fontId="28" fillId="5" borderId="3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center" vertical="center" wrapText="1"/>
      <protection locked="0"/>
    </xf>
    <xf numFmtId="164" fontId="3" fillId="5" borderId="2" xfId="0" applyNumberFormat="1" applyFont="1" applyFill="1" applyBorder="1" applyAlignment="1" applyProtection="1">
      <alignment horizontal="right" vertical="center" wrapText="1"/>
      <protection locked="0"/>
    </xf>
    <xf numFmtId="164" fontId="3" fillId="5" borderId="35" xfId="0" applyNumberFormat="1" applyFont="1" applyFill="1" applyBorder="1" applyAlignment="1">
      <alignment horizontal="right" vertical="center" wrapText="1"/>
    </xf>
    <xf numFmtId="164" fontId="3" fillId="5" borderId="8" xfId="0" applyNumberFormat="1" applyFont="1" applyFill="1" applyBorder="1" applyAlignment="1">
      <alignment horizontal="right" vertical="center" wrapText="1"/>
    </xf>
    <xf numFmtId="164" fontId="3" fillId="5" borderId="39" xfId="0" applyNumberFormat="1" applyFont="1" applyFill="1" applyBorder="1" applyAlignment="1">
      <alignment horizontal="right"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 fillId="5" borderId="3"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43" xfId="0" applyFont="1" applyFill="1" applyBorder="1" applyAlignment="1" applyProtection="1">
      <alignment horizontal="left" vertical="center" wrapText="1"/>
      <protection locked="0"/>
    </xf>
    <xf numFmtId="0" fontId="28" fillId="5" borderId="29"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center" vertical="center" wrapText="1"/>
      <protection locked="0"/>
    </xf>
    <xf numFmtId="164" fontId="3" fillId="5" borderId="4" xfId="0" applyNumberFormat="1" applyFont="1" applyFill="1" applyBorder="1" applyAlignment="1" applyProtection="1">
      <alignment horizontal="right" vertical="center" wrapText="1"/>
      <protection locked="0"/>
    </xf>
    <xf numFmtId="164" fontId="3" fillId="5" borderId="4" xfId="0" applyNumberFormat="1" applyFont="1" applyFill="1" applyBorder="1" applyAlignment="1">
      <alignment horizontal="right" vertical="center" wrapText="1"/>
    </xf>
    <xf numFmtId="164" fontId="3" fillId="5" borderId="34" xfId="0" applyNumberFormat="1" applyFont="1" applyFill="1" applyBorder="1" applyAlignment="1">
      <alignment horizontal="right" vertical="center" wrapText="1"/>
    </xf>
    <xf numFmtId="164" fontId="3" fillId="5" borderId="12" xfId="0" applyNumberFormat="1" applyFont="1" applyFill="1" applyBorder="1" applyAlignment="1">
      <alignment horizontal="right" vertical="center" wrapText="1"/>
    </xf>
    <xf numFmtId="0" fontId="7" fillId="5" borderId="0" xfId="0" applyFont="1" applyFill="1" applyAlignment="1">
      <alignment horizontal="right" vertical="center" wrapText="1"/>
    </xf>
    <xf numFmtId="0" fontId="7" fillId="5" borderId="0" xfId="0" applyFont="1" applyFill="1" applyAlignment="1">
      <alignment horizontal="right"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6" fillId="5" borderId="1" xfId="0" applyFont="1" applyFill="1" applyBorder="1" applyAlignment="1">
      <alignment vertical="center"/>
    </xf>
    <xf numFmtId="0" fontId="3" fillId="5" borderId="38"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164" fontId="6" fillId="5" borderId="1" xfId="0" applyNumberFormat="1" applyFont="1" applyFill="1" applyBorder="1" applyAlignment="1">
      <alignment horizontal="right" vertical="center"/>
    </xf>
    <xf numFmtId="0" fontId="7" fillId="5" borderId="23" xfId="0" applyFont="1" applyFill="1" applyBorder="1" applyAlignment="1">
      <alignment horizontal="center" vertical="center" wrapText="1"/>
    </xf>
    <xf numFmtId="0" fontId="7" fillId="5" borderId="0" xfId="0" applyFont="1" applyFill="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164" fontId="6" fillId="5" borderId="1" xfId="0" applyNumberFormat="1" applyFont="1" applyFill="1" applyBorder="1" applyAlignment="1">
      <alignment horizontal="right" vertical="center" wrapText="1"/>
    </xf>
    <xf numFmtId="0" fontId="6" fillId="5" borderId="1" xfId="0" applyFont="1" applyFill="1" applyBorder="1" applyAlignment="1">
      <alignment horizontal="right" vertical="center" wrapText="1"/>
    </xf>
    <xf numFmtId="0" fontId="22" fillId="9" borderId="35" xfId="0" applyFont="1" applyFill="1" applyBorder="1" applyAlignment="1">
      <alignment horizontal="center" vertical="center" wrapText="1"/>
    </xf>
    <xf numFmtId="0" fontId="22" fillId="9" borderId="30"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22" fillId="9" borderId="54" xfId="0" applyFont="1" applyFill="1" applyBorder="1" applyAlignment="1">
      <alignment horizontal="center" vertical="center" wrapText="1"/>
    </xf>
    <xf numFmtId="0" fontId="22" fillId="9" borderId="55"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0" fillId="8" borderId="9"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1" xfId="0" applyFont="1" applyFill="1" applyBorder="1" applyAlignment="1">
      <alignment horizontal="center" vertical="center"/>
    </xf>
    <xf numFmtId="0" fontId="18" fillId="9" borderId="53" xfId="0" applyFont="1" applyFill="1" applyBorder="1" applyAlignment="1">
      <alignment horizontal="center" vertical="center"/>
    </xf>
    <xf numFmtId="0" fontId="18" fillId="9" borderId="51"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11" xfId="0" applyFont="1" applyFill="1" applyBorder="1" applyAlignment="1">
      <alignment horizontal="center" vertical="center"/>
    </xf>
    <xf numFmtId="164" fontId="2" fillId="4" borderId="3" xfId="0" applyNumberFormat="1" applyFont="1" applyFill="1" applyBorder="1" applyAlignment="1" applyProtection="1">
      <alignment horizontal="center" vertical="center" wrapText="1"/>
      <protection locked="0"/>
    </xf>
    <xf numFmtId="164" fontId="2" fillId="4" borderId="12" xfId="0" applyNumberFormat="1" applyFont="1" applyFill="1" applyBorder="1" applyAlignment="1" applyProtection="1">
      <alignment horizontal="center" vertical="center" wrapText="1"/>
      <protection locked="0"/>
    </xf>
    <xf numFmtId="0" fontId="2" fillId="4" borderId="2" xfId="0" applyFont="1" applyFill="1" applyBorder="1" applyAlignment="1">
      <alignment horizontal="center" vertical="center"/>
    </xf>
  </cellXfs>
  <cellStyles count="3">
    <cellStyle name="Comma" xfId="1" builtinId="3"/>
    <cellStyle name="Normal" xfId="0" builtinId="0"/>
    <cellStyle name="Normal_Sheet2" xfId="2" xr:uid="{00000000-0005-0000-0000-000002000000}"/>
  </cellStyles>
  <dxfs count="7">
    <dxf>
      <font>
        <b/>
        <i val="0"/>
        <color rgb="FFC00000"/>
      </font>
    </dxf>
    <dxf>
      <font>
        <b/>
        <i val="0"/>
        <color theme="7"/>
      </font>
    </dxf>
    <dxf>
      <font>
        <b/>
        <i val="0"/>
        <color rgb="FF00B050"/>
      </font>
    </dxf>
    <dxf>
      <font>
        <b/>
        <i val="0"/>
        <strike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A5002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48</xdr:col>
      <xdr:colOff>84179</xdr:colOff>
      <xdr:row>0</xdr:row>
      <xdr:rowOff>34925</xdr:rowOff>
    </xdr:from>
    <xdr:to>
      <xdr:col>53</xdr:col>
      <xdr:colOff>103991</xdr:colOff>
      <xdr:row>1</xdr:row>
      <xdr:rowOff>8993</xdr:rowOff>
    </xdr:to>
    <xdr:pic>
      <xdr:nvPicPr>
        <xdr:cNvPr id="3" name="Picture 2">
          <a:extLst>
            <a:ext uri="{FF2B5EF4-FFF2-40B4-BE49-F238E27FC236}">
              <a16:creationId xmlns:a16="http://schemas.microsoft.com/office/drawing/2014/main" id="{FFDAE537-9750-43F1-8C90-C1AC3D142B8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3039" y="34925"/>
          <a:ext cx="667512" cy="637008"/>
        </a:xfrm>
        <a:prstGeom prst="rect">
          <a:avLst/>
        </a:prstGeom>
      </xdr:spPr>
    </xdr:pic>
    <xdr:clientData/>
  </xdr:twoCellAnchor>
  <xdr:twoCellAnchor editAs="oneCell">
    <xdr:from>
      <xdr:col>1</xdr:col>
      <xdr:colOff>9525</xdr:colOff>
      <xdr:row>0</xdr:row>
      <xdr:rowOff>34926</xdr:rowOff>
    </xdr:from>
    <xdr:to>
      <xdr:col>6</xdr:col>
      <xdr:colOff>29337</xdr:colOff>
      <xdr:row>1</xdr:row>
      <xdr:rowOff>35688</xdr:rowOff>
    </xdr:to>
    <xdr:pic>
      <xdr:nvPicPr>
        <xdr:cNvPr id="2" name="Picture 1">
          <a:extLst>
            <a:ext uri="{FF2B5EF4-FFF2-40B4-BE49-F238E27FC236}">
              <a16:creationId xmlns:a16="http://schemas.microsoft.com/office/drawing/2014/main" id="{2D770031-062F-49BC-8469-7B5C8C10E25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 y="34926"/>
          <a:ext cx="667512" cy="6637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84179</xdr:colOff>
      <xdr:row>0</xdr:row>
      <xdr:rowOff>34925</xdr:rowOff>
    </xdr:from>
    <xdr:to>
      <xdr:col>53</xdr:col>
      <xdr:colOff>103991</xdr:colOff>
      <xdr:row>1</xdr:row>
      <xdr:rowOff>8993</xdr:rowOff>
    </xdr:to>
    <xdr:pic>
      <xdr:nvPicPr>
        <xdr:cNvPr id="2" name="Picture 1">
          <a:extLst>
            <a:ext uri="{FF2B5EF4-FFF2-40B4-BE49-F238E27FC236}">
              <a16:creationId xmlns:a16="http://schemas.microsoft.com/office/drawing/2014/main" id="{320CBA25-6C0C-47A6-B85A-C5485F466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3039" y="34925"/>
          <a:ext cx="667512" cy="637008"/>
        </a:xfrm>
        <a:prstGeom prst="rect">
          <a:avLst/>
        </a:prstGeom>
      </xdr:spPr>
    </xdr:pic>
    <xdr:clientData/>
  </xdr:twoCellAnchor>
  <xdr:twoCellAnchor editAs="oneCell">
    <xdr:from>
      <xdr:col>1</xdr:col>
      <xdr:colOff>9525</xdr:colOff>
      <xdr:row>0</xdr:row>
      <xdr:rowOff>34926</xdr:rowOff>
    </xdr:from>
    <xdr:to>
      <xdr:col>6</xdr:col>
      <xdr:colOff>29337</xdr:colOff>
      <xdr:row>1</xdr:row>
      <xdr:rowOff>35688</xdr:rowOff>
    </xdr:to>
    <xdr:pic>
      <xdr:nvPicPr>
        <xdr:cNvPr id="3" name="Picture 2">
          <a:extLst>
            <a:ext uri="{FF2B5EF4-FFF2-40B4-BE49-F238E27FC236}">
              <a16:creationId xmlns:a16="http://schemas.microsoft.com/office/drawing/2014/main" id="{DD31D5B0-DE7B-403E-9955-84860DF99B1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 y="34926"/>
          <a:ext cx="667512" cy="6637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84179</xdr:colOff>
      <xdr:row>0</xdr:row>
      <xdr:rowOff>34925</xdr:rowOff>
    </xdr:from>
    <xdr:to>
      <xdr:col>53</xdr:col>
      <xdr:colOff>103991</xdr:colOff>
      <xdr:row>1</xdr:row>
      <xdr:rowOff>38100</xdr:rowOff>
    </xdr:to>
    <xdr:pic>
      <xdr:nvPicPr>
        <xdr:cNvPr id="2" name="Picture 1">
          <a:extLst>
            <a:ext uri="{FF2B5EF4-FFF2-40B4-BE49-F238E27FC236}">
              <a16:creationId xmlns:a16="http://schemas.microsoft.com/office/drawing/2014/main" id="{4C39A06C-2908-44F8-ABF5-1E1B9FBD54D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3039" y="34925"/>
          <a:ext cx="667512" cy="666115"/>
        </a:xfrm>
        <a:prstGeom prst="rect">
          <a:avLst/>
        </a:prstGeom>
      </xdr:spPr>
    </xdr:pic>
    <xdr:clientData/>
  </xdr:twoCellAnchor>
  <xdr:twoCellAnchor editAs="oneCell">
    <xdr:from>
      <xdr:col>1</xdr:col>
      <xdr:colOff>9525</xdr:colOff>
      <xdr:row>0</xdr:row>
      <xdr:rowOff>34927</xdr:rowOff>
    </xdr:from>
    <xdr:to>
      <xdr:col>6</xdr:col>
      <xdr:colOff>29337</xdr:colOff>
      <xdr:row>1</xdr:row>
      <xdr:rowOff>12844</xdr:rowOff>
    </xdr:to>
    <xdr:pic>
      <xdr:nvPicPr>
        <xdr:cNvPr id="3" name="Picture 2">
          <a:extLst>
            <a:ext uri="{FF2B5EF4-FFF2-40B4-BE49-F238E27FC236}">
              <a16:creationId xmlns:a16="http://schemas.microsoft.com/office/drawing/2014/main" id="{9D104D04-9EEB-4C65-946F-747387570E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 y="34927"/>
          <a:ext cx="667512" cy="64085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65</xdr:col>
      <xdr:colOff>84179</xdr:colOff>
      <xdr:row>0</xdr:row>
      <xdr:rowOff>34925</xdr:rowOff>
    </xdr:from>
    <xdr:to>
      <xdr:col>70</xdr:col>
      <xdr:colOff>103991</xdr:colOff>
      <xdr:row>1</xdr:row>
      <xdr:rowOff>207137</xdr:rowOff>
    </xdr:to>
    <xdr:pic>
      <xdr:nvPicPr>
        <xdr:cNvPr id="6" name="Picture 5">
          <a:extLst>
            <a:ext uri="{FF2B5EF4-FFF2-40B4-BE49-F238E27FC236}">
              <a16:creationId xmlns:a16="http://schemas.microsoft.com/office/drawing/2014/main" id="{14696933-AF89-42BA-AA53-A9CDA17B121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659" y="34925"/>
          <a:ext cx="667512" cy="667512"/>
        </a:xfrm>
        <a:prstGeom prst="rect">
          <a:avLst/>
        </a:prstGeom>
      </xdr:spPr>
    </xdr:pic>
    <xdr:clientData/>
  </xdr:twoCellAnchor>
  <xdr:twoCellAnchor editAs="oneCell">
    <xdr:from>
      <xdr:col>1</xdr:col>
      <xdr:colOff>9524</xdr:colOff>
      <xdr:row>0</xdr:row>
      <xdr:rowOff>34926</xdr:rowOff>
    </xdr:from>
    <xdr:to>
      <xdr:col>6</xdr:col>
      <xdr:colOff>29336</xdr:colOff>
      <xdr:row>1</xdr:row>
      <xdr:rowOff>207138</xdr:rowOff>
    </xdr:to>
    <xdr:pic>
      <xdr:nvPicPr>
        <xdr:cNvPr id="7" name="Picture 6">
          <a:extLst>
            <a:ext uri="{FF2B5EF4-FFF2-40B4-BE49-F238E27FC236}">
              <a16:creationId xmlns:a16="http://schemas.microsoft.com/office/drawing/2014/main" id="{00D03035-D687-48A0-8EF1-2D1428FA68D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4" y="34926"/>
          <a:ext cx="667512" cy="66751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6A8C5-0D07-49AC-A2CE-ABC367459ED5}">
  <sheetPr codeName="Sheet1"/>
  <dimension ref="A1:BZ50"/>
  <sheetViews>
    <sheetView tabSelected="1" workbookViewId="0">
      <selection activeCell="U6" sqref="U6:AQ6"/>
    </sheetView>
  </sheetViews>
  <sheetFormatPr defaultColWidth="8.7109375" defaultRowHeight="15.75" x14ac:dyDescent="0.25"/>
  <cols>
    <col min="1" max="1" width="0.42578125" style="8" customWidth="1"/>
    <col min="2" max="2" width="1.85546875" style="8" customWidth="1"/>
    <col min="3" max="54" width="1.85546875" style="10" customWidth="1"/>
    <col min="55" max="55" width="0.85546875" style="10" customWidth="1"/>
    <col min="56" max="70" width="1.85546875" style="10" customWidth="1"/>
    <col min="71" max="128" width="1.85546875" style="8" customWidth="1"/>
    <col min="129" max="16384" width="8.7109375" style="8"/>
  </cols>
  <sheetData>
    <row r="1" spans="1:78" ht="52.5" customHeight="1" thickTop="1" x14ac:dyDescent="0.25">
      <c r="A1" s="163" t="s">
        <v>512</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5"/>
      <c r="BD1" s="35"/>
      <c r="BE1" s="35"/>
      <c r="BF1" s="35"/>
      <c r="BG1" s="35"/>
      <c r="BH1" s="35"/>
      <c r="BI1" s="35"/>
      <c r="BJ1" s="35"/>
      <c r="BK1" s="35"/>
      <c r="BL1" s="35"/>
      <c r="BM1" s="35"/>
      <c r="BN1" s="35"/>
      <c r="BO1" s="35"/>
      <c r="BP1" s="35"/>
      <c r="BQ1" s="35"/>
      <c r="BR1" s="35"/>
      <c r="BS1" s="35"/>
    </row>
    <row r="2" spans="1:78" ht="18.75" x14ac:dyDescent="0.25">
      <c r="A2" s="37"/>
      <c r="B2" s="162" t="s">
        <v>988</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38"/>
      <c r="BD2" s="35"/>
      <c r="BE2" s="35"/>
      <c r="BF2" s="35"/>
      <c r="BG2" s="35"/>
      <c r="BH2" s="35"/>
      <c r="BI2" s="35"/>
      <c r="BJ2" s="35"/>
      <c r="BK2" s="35"/>
      <c r="BL2" s="35"/>
      <c r="BM2" s="35"/>
      <c r="BN2" s="35"/>
      <c r="BO2" s="35"/>
      <c r="BP2" s="35"/>
      <c r="BQ2" s="35"/>
      <c r="BR2" s="35"/>
      <c r="BS2" s="35"/>
    </row>
    <row r="3" spans="1:78" ht="33.75" customHeight="1" x14ac:dyDescent="0.25">
      <c r="A3" s="166" t="s">
        <v>491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8"/>
      <c r="BD3" s="35"/>
      <c r="BE3" s="35"/>
      <c r="BF3" s="35"/>
      <c r="BG3" s="35"/>
      <c r="BH3" s="35"/>
      <c r="BI3" s="35"/>
      <c r="BJ3" s="35"/>
      <c r="BK3" s="35"/>
      <c r="BL3" s="35"/>
      <c r="BM3" s="35"/>
      <c r="BN3" s="35"/>
      <c r="BO3" s="35"/>
      <c r="BP3" s="35"/>
      <c r="BQ3" s="35"/>
      <c r="BR3" s="35"/>
      <c r="BS3" s="35"/>
    </row>
    <row r="4" spans="1:78" ht="18.75" x14ac:dyDescent="0.25">
      <c r="A4" s="157" t="s">
        <v>497</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9"/>
      <c r="BD4" s="8"/>
      <c r="BE4" s="8"/>
      <c r="BF4" s="8"/>
      <c r="BG4" s="8"/>
      <c r="BH4" s="8"/>
      <c r="BI4" s="8"/>
      <c r="BJ4" s="8"/>
      <c r="BK4" s="8"/>
      <c r="BL4" s="8"/>
      <c r="BM4" s="8"/>
      <c r="BN4" s="8"/>
      <c r="BO4" s="8"/>
      <c r="BP4" s="8"/>
      <c r="BQ4" s="8"/>
      <c r="BR4" s="8"/>
    </row>
    <row r="5" spans="1:78" ht="6.75" customHeight="1" x14ac:dyDescent="0.25">
      <c r="A5" s="39"/>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40"/>
      <c r="BD5" s="35"/>
      <c r="BE5" s="35"/>
      <c r="BF5" s="35"/>
      <c r="BG5" s="35"/>
      <c r="BH5" s="35"/>
      <c r="BI5" s="35"/>
    </row>
    <row r="6" spans="1:78" ht="15.6" customHeight="1" x14ac:dyDescent="0.25">
      <c r="A6" s="39"/>
      <c r="B6" s="154" t="s">
        <v>492</v>
      </c>
      <c r="C6" s="154"/>
      <c r="D6" s="154"/>
      <c r="E6" s="154"/>
      <c r="F6" s="154"/>
      <c r="G6" s="154"/>
      <c r="H6" s="154"/>
      <c r="I6" s="154"/>
      <c r="J6" s="154"/>
      <c r="K6" s="154"/>
      <c r="L6" s="154"/>
      <c r="M6" s="154"/>
      <c r="N6" s="154"/>
      <c r="O6" s="154"/>
      <c r="P6" s="154"/>
      <c r="Q6" s="154"/>
      <c r="R6" s="154"/>
      <c r="S6" s="154"/>
      <c r="T6" s="154"/>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2"/>
      <c r="AS6" s="12"/>
      <c r="AT6" s="12"/>
      <c r="AU6" s="12"/>
      <c r="AV6" s="33"/>
      <c r="AW6" s="33"/>
      <c r="AX6" s="33"/>
      <c r="AY6" s="33"/>
      <c r="AZ6" s="33"/>
      <c r="BA6" s="33"/>
      <c r="BB6" s="33"/>
      <c r="BC6" s="40"/>
      <c r="BD6" s="35"/>
      <c r="BE6" s="35"/>
      <c r="BF6" s="35"/>
      <c r="BG6" s="35"/>
      <c r="BH6" s="35"/>
      <c r="BI6" s="35"/>
      <c r="BJ6" s="35"/>
      <c r="BK6" s="35"/>
      <c r="BL6" s="35"/>
      <c r="BM6" s="35"/>
      <c r="BN6" s="35"/>
      <c r="BO6" s="35"/>
      <c r="BP6" s="35"/>
      <c r="BQ6" s="35"/>
      <c r="BR6" s="35"/>
      <c r="BS6" s="35"/>
    </row>
    <row r="7" spans="1:78" ht="9.75" customHeight="1" x14ac:dyDescent="0.25">
      <c r="A7" s="4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40"/>
      <c r="BD7" s="35"/>
      <c r="BE7" s="35"/>
      <c r="BF7" s="35"/>
      <c r="BG7" s="35"/>
      <c r="BH7" s="35"/>
      <c r="BI7" s="35"/>
      <c r="BJ7" s="35"/>
      <c r="BK7" s="35"/>
      <c r="BL7" s="35"/>
      <c r="BM7" s="35"/>
      <c r="BN7" s="35"/>
      <c r="BO7" s="35"/>
      <c r="BP7" s="35"/>
      <c r="BQ7" s="35"/>
      <c r="BR7" s="35"/>
      <c r="BS7" s="35"/>
    </row>
    <row r="8" spans="1:78" ht="15.6" customHeight="1" x14ac:dyDescent="0.25">
      <c r="A8" s="41"/>
      <c r="B8" s="154" t="s">
        <v>493</v>
      </c>
      <c r="C8" s="154"/>
      <c r="D8" s="154"/>
      <c r="E8" s="154"/>
      <c r="F8" s="154"/>
      <c r="G8" s="154"/>
      <c r="H8" s="154"/>
      <c r="I8" s="154"/>
      <c r="J8" s="154"/>
      <c r="K8" s="154"/>
      <c r="L8" s="161"/>
      <c r="M8" s="161"/>
      <c r="N8" s="161"/>
      <c r="O8" s="161"/>
      <c r="P8" s="161"/>
      <c r="Q8" s="161"/>
      <c r="R8" s="161"/>
      <c r="S8" s="161"/>
      <c r="T8" s="161"/>
      <c r="U8" s="161"/>
      <c r="V8" s="161"/>
      <c r="W8" s="161"/>
      <c r="X8" s="161"/>
      <c r="Y8" s="161"/>
      <c r="Z8" s="161"/>
      <c r="AA8" s="161"/>
      <c r="AB8" s="161"/>
      <c r="AC8" s="12"/>
      <c r="AD8" s="12"/>
      <c r="AE8" s="154" t="s">
        <v>494</v>
      </c>
      <c r="AF8" s="154"/>
      <c r="AG8" s="154"/>
      <c r="AH8" s="154"/>
      <c r="AI8" s="154"/>
      <c r="AJ8" s="151"/>
      <c r="AK8" s="151"/>
      <c r="AL8" s="151"/>
      <c r="AM8" s="151"/>
      <c r="AN8" s="151"/>
      <c r="AO8" s="151"/>
      <c r="AP8" s="151"/>
      <c r="AQ8" s="31"/>
      <c r="AR8" s="31"/>
      <c r="AS8" s="31"/>
      <c r="AT8" s="31"/>
      <c r="AU8" s="31"/>
      <c r="AV8" s="33"/>
      <c r="AW8" s="33"/>
      <c r="AX8" s="33"/>
      <c r="AY8" s="33"/>
      <c r="AZ8" s="33"/>
      <c r="BA8" s="33"/>
      <c r="BB8" s="33"/>
      <c r="BC8" s="42"/>
      <c r="BK8" s="35"/>
      <c r="BL8" s="35"/>
      <c r="BM8" s="35"/>
      <c r="BN8" s="35"/>
      <c r="BO8" s="35"/>
      <c r="BP8" s="35"/>
      <c r="BQ8" s="35"/>
      <c r="BR8" s="35"/>
      <c r="BS8" s="35"/>
      <c r="BT8" s="35"/>
      <c r="BU8" s="35"/>
      <c r="BV8" s="35"/>
      <c r="BW8" s="35"/>
      <c r="BX8" s="35"/>
      <c r="BY8" s="35"/>
      <c r="BZ8" s="35"/>
    </row>
    <row r="9" spans="1:78" ht="9.75" customHeight="1" x14ac:dyDescent="0.25">
      <c r="A9" s="3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40"/>
      <c r="BD9" s="35"/>
      <c r="BE9" s="35"/>
      <c r="BF9" s="35"/>
      <c r="BG9" s="35"/>
      <c r="BH9" s="35"/>
      <c r="BI9" s="35"/>
      <c r="BJ9" s="35"/>
      <c r="BK9" s="35"/>
      <c r="BL9" s="35"/>
      <c r="BM9" s="35"/>
      <c r="BN9" s="35"/>
      <c r="BO9" s="35"/>
      <c r="BP9" s="35"/>
      <c r="BQ9" s="35"/>
      <c r="BR9" s="35"/>
      <c r="BS9" s="35"/>
    </row>
    <row r="10" spans="1:78" ht="18.75" x14ac:dyDescent="0.25">
      <c r="A10" s="43"/>
      <c r="B10" s="154" t="s">
        <v>495</v>
      </c>
      <c r="C10" s="154"/>
      <c r="D10" s="154"/>
      <c r="E10" s="154"/>
      <c r="F10" s="154"/>
      <c r="G10" s="154"/>
      <c r="H10" s="154"/>
      <c r="I10" s="154"/>
      <c r="J10" s="161"/>
      <c r="K10" s="161"/>
      <c r="L10" s="161"/>
      <c r="M10" s="161"/>
      <c r="N10" s="161"/>
      <c r="O10" s="161"/>
      <c r="P10" s="161"/>
      <c r="Q10" s="161"/>
      <c r="R10" s="161"/>
      <c r="S10" s="161"/>
      <c r="T10" s="161"/>
      <c r="U10" s="161"/>
      <c r="V10" s="161"/>
      <c r="W10" s="161"/>
      <c r="X10" s="161"/>
      <c r="Y10" s="161"/>
      <c r="Z10" s="161"/>
      <c r="AA10" s="161"/>
      <c r="AB10" s="161"/>
      <c r="AC10" s="12"/>
      <c r="AD10" s="12"/>
      <c r="AE10" s="154" t="s">
        <v>496</v>
      </c>
      <c r="AF10" s="154"/>
      <c r="AG10" s="154"/>
      <c r="AH10" s="154"/>
      <c r="AI10" s="154"/>
      <c r="AJ10" s="154"/>
      <c r="AK10" s="169"/>
      <c r="AL10" s="169"/>
      <c r="AM10" s="169"/>
      <c r="AN10" s="169"/>
      <c r="AO10" s="169"/>
      <c r="AP10" s="169"/>
      <c r="AQ10" s="36"/>
      <c r="AR10" s="36"/>
      <c r="AS10" s="36"/>
      <c r="AT10" s="36"/>
      <c r="AU10" s="36"/>
      <c r="AV10" s="36"/>
      <c r="AW10" s="36"/>
      <c r="AX10" s="36"/>
      <c r="AY10" s="36"/>
      <c r="AZ10" s="36"/>
      <c r="BA10" s="36"/>
      <c r="BB10" s="36"/>
      <c r="BC10" s="44"/>
      <c r="BD10" s="8"/>
      <c r="BE10" s="8"/>
      <c r="BF10" s="8"/>
      <c r="BG10" s="8"/>
      <c r="BH10" s="8"/>
      <c r="BI10" s="8"/>
      <c r="BJ10" s="8"/>
      <c r="BK10" s="8"/>
      <c r="BL10" s="8"/>
      <c r="BM10" s="8"/>
      <c r="BN10" s="8"/>
      <c r="BO10" s="8"/>
      <c r="BP10" s="8"/>
      <c r="BQ10" s="8"/>
      <c r="BR10" s="8"/>
    </row>
    <row r="11" spans="1:78" ht="6.75" customHeight="1" x14ac:dyDescent="0.25">
      <c r="A11" s="4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46"/>
      <c r="BD11" s="8"/>
      <c r="BE11" s="8"/>
      <c r="BF11" s="8"/>
      <c r="BG11" s="8"/>
      <c r="BH11" s="8"/>
      <c r="BI11" s="8"/>
      <c r="BJ11" s="8"/>
      <c r="BK11" s="8"/>
      <c r="BL11" s="8"/>
      <c r="BM11" s="8"/>
      <c r="BN11" s="8"/>
      <c r="BO11" s="8"/>
      <c r="BP11" s="8"/>
      <c r="BQ11" s="8"/>
      <c r="BR11" s="8"/>
    </row>
    <row r="12" spans="1:78" ht="18.75" x14ac:dyDescent="0.25">
      <c r="A12" s="157" t="s">
        <v>498</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9"/>
      <c r="BD12" s="8"/>
      <c r="BE12" s="8"/>
      <c r="BF12" s="8"/>
      <c r="BG12" s="8"/>
      <c r="BH12" s="8"/>
      <c r="BI12" s="8"/>
      <c r="BJ12" s="8"/>
      <c r="BK12" s="8"/>
      <c r="BL12" s="8"/>
      <c r="BM12" s="8"/>
      <c r="BN12" s="8"/>
      <c r="BO12" s="8"/>
      <c r="BP12" s="8"/>
      <c r="BQ12" s="8"/>
      <c r="BR12" s="8"/>
    </row>
    <row r="13" spans="1:78" ht="6.75" customHeight="1" x14ac:dyDescent="0.25">
      <c r="A13" s="45"/>
      <c r="B13" s="11"/>
      <c r="C13" s="12"/>
      <c r="D13" s="12"/>
      <c r="E13" s="12"/>
      <c r="F13" s="12"/>
      <c r="G13" s="31"/>
      <c r="H13" s="31"/>
      <c r="I13" s="12"/>
      <c r="J13" s="12"/>
      <c r="K13" s="12"/>
      <c r="L13" s="12"/>
      <c r="M13" s="12"/>
      <c r="N13" s="12"/>
      <c r="O13" s="12"/>
      <c r="P13" s="12"/>
      <c r="Q13" s="12"/>
      <c r="R13" s="12"/>
      <c r="S13" s="12"/>
      <c r="T13" s="12"/>
      <c r="U13" s="12"/>
      <c r="V13" s="12"/>
      <c r="W13" s="12"/>
      <c r="X13" s="12"/>
      <c r="Y13" s="12"/>
      <c r="Z13" s="12"/>
      <c r="AA13" s="12"/>
      <c r="AB13" s="12"/>
      <c r="AC13" s="12"/>
      <c r="AD13" s="31"/>
      <c r="AE13" s="31"/>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46"/>
      <c r="BD13" s="8"/>
      <c r="BE13" s="8"/>
      <c r="BF13" s="8"/>
      <c r="BG13" s="8"/>
      <c r="BH13" s="8"/>
      <c r="BI13" s="8"/>
      <c r="BJ13" s="8"/>
      <c r="BK13" s="8"/>
      <c r="BL13" s="8"/>
      <c r="BM13" s="8"/>
      <c r="BN13" s="8"/>
      <c r="BO13" s="8"/>
      <c r="BP13" s="8"/>
      <c r="BQ13" s="8"/>
      <c r="BR13" s="8"/>
    </row>
    <row r="14" spans="1:78" x14ac:dyDescent="0.25">
      <c r="A14" s="45"/>
      <c r="B14" s="31" t="s">
        <v>499</v>
      </c>
      <c r="C14" s="31"/>
      <c r="D14" s="31"/>
      <c r="E14" s="31"/>
      <c r="F14" s="31"/>
      <c r="G14" s="31"/>
      <c r="H14" s="31"/>
      <c r="I14" s="161"/>
      <c r="J14" s="161"/>
      <c r="K14" s="161"/>
      <c r="L14" s="161"/>
      <c r="M14" s="161"/>
      <c r="N14" s="161"/>
      <c r="O14" s="161"/>
      <c r="P14" s="161"/>
      <c r="Q14" s="31"/>
      <c r="R14" s="31"/>
      <c r="S14" s="31"/>
      <c r="T14" s="31"/>
      <c r="U14" s="31"/>
      <c r="V14" s="31"/>
      <c r="W14" s="12"/>
      <c r="X14" s="12"/>
      <c r="Y14" s="12"/>
      <c r="Z14" s="149" t="s">
        <v>505</v>
      </c>
      <c r="AA14" s="149"/>
      <c r="AB14" s="149"/>
      <c r="AC14" s="161"/>
      <c r="AD14" s="161"/>
      <c r="AE14" s="161"/>
      <c r="AF14" s="161"/>
      <c r="AG14" s="161"/>
      <c r="AH14" s="161"/>
      <c r="AI14" s="161"/>
      <c r="AJ14" s="161"/>
      <c r="AK14" s="161"/>
      <c r="AL14" s="161"/>
      <c r="AM14" s="161"/>
      <c r="AN14" s="161"/>
      <c r="AO14" s="161"/>
      <c r="AP14" s="12"/>
      <c r="AQ14" s="12"/>
      <c r="AR14" s="12"/>
      <c r="AS14" s="12"/>
      <c r="AT14" s="12"/>
      <c r="AU14" s="12"/>
      <c r="AV14" s="12"/>
      <c r="AW14" s="12"/>
      <c r="AX14" s="12"/>
      <c r="AY14" s="12"/>
      <c r="AZ14" s="12"/>
      <c r="BA14" s="12"/>
      <c r="BB14" s="12"/>
      <c r="BC14" s="46"/>
      <c r="BD14" s="8"/>
      <c r="BE14" s="8"/>
      <c r="BF14" s="8"/>
      <c r="BG14" s="8"/>
      <c r="BH14" s="8"/>
      <c r="BI14" s="8"/>
      <c r="BJ14" s="8"/>
      <c r="BK14" s="8"/>
      <c r="BL14" s="8"/>
      <c r="BM14" s="8"/>
      <c r="BN14" s="8"/>
      <c r="BO14" s="8"/>
      <c r="BP14" s="8"/>
      <c r="BQ14" s="8"/>
      <c r="BR14" s="8"/>
    </row>
    <row r="15" spans="1:78" ht="9.75" customHeight="1" x14ac:dyDescent="0.25">
      <c r="A15" s="45"/>
      <c r="B15" s="12"/>
      <c r="C15" s="12"/>
      <c r="D15" s="12"/>
      <c r="E15" s="12"/>
      <c r="F15" s="12"/>
      <c r="G15" s="31"/>
      <c r="H15" s="31"/>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46"/>
      <c r="BD15" s="8"/>
      <c r="BE15" s="8"/>
      <c r="BF15" s="8"/>
      <c r="BG15" s="8"/>
      <c r="BH15" s="8"/>
      <c r="BI15" s="8"/>
      <c r="BJ15" s="8"/>
      <c r="BK15" s="8"/>
      <c r="BL15" s="8"/>
      <c r="BM15" s="8"/>
      <c r="BN15" s="8"/>
      <c r="BO15" s="8"/>
      <c r="BP15" s="8"/>
      <c r="BQ15" s="8"/>
      <c r="BR15" s="8"/>
    </row>
    <row r="16" spans="1:78" x14ac:dyDescent="0.25">
      <c r="A16" s="45"/>
      <c r="B16" s="154" t="s">
        <v>500</v>
      </c>
      <c r="C16" s="154"/>
      <c r="D16" s="154"/>
      <c r="E16" s="154"/>
      <c r="F16" s="154"/>
      <c r="G16" s="154"/>
      <c r="H16" s="154"/>
      <c r="I16" s="154"/>
      <c r="J16" s="156"/>
      <c r="K16" s="156"/>
      <c r="L16" s="12"/>
      <c r="M16" s="12"/>
      <c r="N16" s="12"/>
      <c r="O16" s="12"/>
      <c r="P16" s="12"/>
      <c r="Q16" s="12"/>
      <c r="R16" s="12"/>
      <c r="S16" s="12"/>
      <c r="T16" s="12"/>
      <c r="U16" s="12"/>
      <c r="V16" s="12"/>
      <c r="W16" s="12"/>
      <c r="X16" s="12"/>
      <c r="Y16" s="12"/>
      <c r="Z16" s="154" t="s">
        <v>503</v>
      </c>
      <c r="AA16" s="154"/>
      <c r="AB16" s="154"/>
      <c r="AC16" s="154"/>
      <c r="AD16" s="154"/>
      <c r="AE16" s="154"/>
      <c r="AF16" s="154"/>
      <c r="AG16" s="154"/>
      <c r="AH16" s="154"/>
      <c r="AI16" s="161"/>
      <c r="AJ16" s="161"/>
      <c r="AK16" s="161"/>
      <c r="AL16" s="161"/>
      <c r="AM16" s="161"/>
      <c r="AN16" s="161"/>
      <c r="AO16" s="161"/>
      <c r="AP16" s="161"/>
      <c r="AQ16" s="161"/>
      <c r="AR16" s="161"/>
      <c r="AS16" s="161"/>
      <c r="AT16" s="161"/>
      <c r="AU16" s="12"/>
      <c r="AV16" s="12"/>
      <c r="AW16" s="12"/>
      <c r="AX16" s="12"/>
      <c r="AY16" s="12"/>
      <c r="AZ16" s="12"/>
      <c r="BA16" s="12"/>
      <c r="BB16" s="12"/>
      <c r="BC16" s="46"/>
      <c r="BD16" s="8"/>
      <c r="BE16" s="8"/>
      <c r="BF16" s="8"/>
      <c r="BG16" s="8"/>
      <c r="BH16" s="8"/>
      <c r="BI16" s="8"/>
      <c r="BJ16" s="8"/>
      <c r="BK16" s="8"/>
      <c r="BL16" s="8"/>
      <c r="BM16" s="8"/>
      <c r="BN16" s="8"/>
      <c r="BO16" s="8"/>
      <c r="BP16" s="8"/>
      <c r="BQ16" s="8"/>
      <c r="BR16" s="8"/>
    </row>
    <row r="17" spans="1:70" ht="9.75" customHeight="1" x14ac:dyDescent="0.25">
      <c r="A17" s="45"/>
      <c r="B17" s="12"/>
      <c r="C17" s="12"/>
      <c r="D17" s="12"/>
      <c r="E17" s="12"/>
      <c r="F17" s="12"/>
      <c r="G17" s="31"/>
      <c r="H17" s="31"/>
      <c r="I17" s="12"/>
      <c r="J17" s="12"/>
      <c r="K17" s="12"/>
      <c r="L17" s="12"/>
      <c r="M17" s="12"/>
      <c r="N17" s="12"/>
      <c r="O17" s="12"/>
      <c r="P17" s="12"/>
      <c r="Q17" s="12"/>
      <c r="R17" s="12"/>
      <c r="S17" s="12"/>
      <c r="T17" s="12"/>
      <c r="U17" s="12"/>
      <c r="V17" s="12"/>
      <c r="W17" s="12"/>
      <c r="X17" s="12"/>
      <c r="Y17" s="12"/>
      <c r="Z17" s="12"/>
      <c r="AA17" s="12"/>
      <c r="AB17" s="12"/>
      <c r="AC17" s="12"/>
      <c r="AD17" s="31"/>
      <c r="AE17" s="31"/>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46"/>
      <c r="BD17" s="8"/>
      <c r="BE17" s="8"/>
      <c r="BF17" s="8"/>
      <c r="BG17" s="8"/>
      <c r="BH17" s="8"/>
      <c r="BI17" s="8"/>
      <c r="BJ17" s="8"/>
      <c r="BK17" s="8"/>
      <c r="BL17" s="8"/>
      <c r="BM17" s="8"/>
      <c r="BN17" s="8"/>
      <c r="BO17" s="8"/>
      <c r="BP17" s="8"/>
      <c r="BQ17" s="8"/>
      <c r="BR17" s="8"/>
    </row>
    <row r="18" spans="1:70" x14ac:dyDescent="0.25">
      <c r="A18" s="45"/>
      <c r="B18" s="154" t="s">
        <v>501</v>
      </c>
      <c r="C18" s="154"/>
      <c r="D18" s="154"/>
      <c r="E18" s="154"/>
      <c r="F18" s="154"/>
      <c r="G18" s="154"/>
      <c r="H18" s="154"/>
      <c r="I18" s="161"/>
      <c r="J18" s="161"/>
      <c r="K18" s="161"/>
      <c r="L18" s="161"/>
      <c r="M18" s="161"/>
      <c r="N18" s="161"/>
      <c r="O18" s="161"/>
      <c r="P18" s="161"/>
      <c r="Q18" s="12"/>
      <c r="R18" s="12"/>
      <c r="S18" s="12"/>
      <c r="T18" s="12"/>
      <c r="U18" s="12"/>
      <c r="V18" s="12"/>
      <c r="W18" s="12"/>
      <c r="X18" s="12"/>
      <c r="Y18" s="12"/>
      <c r="Z18" s="154" t="s">
        <v>504</v>
      </c>
      <c r="AA18" s="154"/>
      <c r="AB18" s="154"/>
      <c r="AC18" s="154"/>
      <c r="AD18" s="154"/>
      <c r="AE18" s="154"/>
      <c r="AF18" s="154"/>
      <c r="AG18" s="154"/>
      <c r="AH18" s="154"/>
      <c r="AI18" s="161"/>
      <c r="AJ18" s="161"/>
      <c r="AK18" s="161"/>
      <c r="AL18" s="161"/>
      <c r="AM18" s="161"/>
      <c r="AN18" s="161"/>
      <c r="AO18" s="161"/>
      <c r="AP18" s="161"/>
      <c r="AQ18" s="161"/>
      <c r="AR18" s="161"/>
      <c r="AS18" s="161"/>
      <c r="AT18" s="161"/>
      <c r="AU18" s="161"/>
      <c r="AV18" s="161"/>
      <c r="AW18" s="161"/>
      <c r="AX18" s="161"/>
      <c r="AY18" s="161"/>
      <c r="AZ18" s="161"/>
      <c r="BA18" s="161"/>
      <c r="BB18" s="161"/>
      <c r="BC18" s="46"/>
      <c r="BD18" s="8"/>
      <c r="BE18" s="8"/>
      <c r="BF18" s="8"/>
      <c r="BG18" s="8"/>
      <c r="BH18" s="8"/>
      <c r="BI18" s="8"/>
      <c r="BJ18" s="8"/>
      <c r="BK18" s="8"/>
      <c r="BL18" s="8"/>
      <c r="BM18" s="8"/>
      <c r="BN18" s="8"/>
      <c r="BO18" s="8"/>
      <c r="BP18" s="8"/>
      <c r="BQ18" s="8"/>
      <c r="BR18" s="8"/>
    </row>
    <row r="19" spans="1:70" ht="9.75" customHeight="1" x14ac:dyDescent="0.25">
      <c r="A19" s="45"/>
      <c r="B19" s="12"/>
      <c r="C19" s="12"/>
      <c r="D19" s="12"/>
      <c r="E19" s="12"/>
      <c r="F19" s="12"/>
      <c r="G19" s="31"/>
      <c r="H19" s="31"/>
      <c r="I19" s="12"/>
      <c r="J19" s="12"/>
      <c r="K19" s="12"/>
      <c r="L19" s="12"/>
      <c r="M19" s="12"/>
      <c r="N19" s="12"/>
      <c r="O19" s="12"/>
      <c r="P19" s="12"/>
      <c r="Q19" s="12"/>
      <c r="R19" s="12"/>
      <c r="S19" s="12"/>
      <c r="T19" s="12"/>
      <c r="U19" s="12"/>
      <c r="V19" s="12"/>
      <c r="W19" s="12"/>
      <c r="X19" s="12"/>
      <c r="Y19" s="12"/>
      <c r="Z19" s="12"/>
      <c r="AA19" s="12"/>
      <c r="AB19" s="12"/>
      <c r="AC19" s="12"/>
      <c r="AD19" s="31"/>
      <c r="AE19" s="31"/>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46"/>
      <c r="BD19" s="8"/>
      <c r="BJ19" s="8"/>
      <c r="BK19" s="8"/>
      <c r="BL19" s="8"/>
      <c r="BM19" s="8"/>
      <c r="BN19" s="8"/>
      <c r="BO19" s="8"/>
      <c r="BP19" s="8"/>
      <c r="BQ19" s="8"/>
      <c r="BR19" s="8"/>
    </row>
    <row r="20" spans="1:70" x14ac:dyDescent="0.25">
      <c r="A20" s="45"/>
      <c r="B20" s="154" t="s">
        <v>502</v>
      </c>
      <c r="C20" s="154"/>
      <c r="D20" s="154"/>
      <c r="E20" s="154"/>
      <c r="F20" s="156"/>
      <c r="G20" s="156"/>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46"/>
      <c r="BD20" s="8"/>
      <c r="BE20" s="8"/>
      <c r="BF20" s="8"/>
      <c r="BG20" s="8"/>
      <c r="BH20" s="8"/>
      <c r="BI20" s="8"/>
      <c r="BJ20" s="8"/>
      <c r="BK20" s="8"/>
      <c r="BL20" s="8"/>
      <c r="BM20" s="8"/>
      <c r="BN20" s="8"/>
      <c r="BO20" s="8"/>
      <c r="BP20" s="8"/>
      <c r="BQ20" s="8"/>
      <c r="BR20" s="8"/>
    </row>
    <row r="21" spans="1:70" ht="6.75" customHeight="1" x14ac:dyDescent="0.25">
      <c r="A21" s="45"/>
      <c r="B21" s="12"/>
      <c r="C21" s="12"/>
      <c r="D21" s="12"/>
      <c r="E21" s="12"/>
      <c r="F21" s="12"/>
      <c r="G21" s="31"/>
      <c r="H21" s="31"/>
      <c r="I21" s="12"/>
      <c r="J21" s="12"/>
      <c r="K21" s="12"/>
      <c r="L21" s="12"/>
      <c r="M21" s="12"/>
      <c r="N21" s="12"/>
      <c r="O21" s="12"/>
      <c r="P21" s="12"/>
      <c r="Q21" s="12"/>
      <c r="R21" s="12"/>
      <c r="S21" s="12"/>
      <c r="T21" s="12"/>
      <c r="U21" s="12"/>
      <c r="V21" s="12"/>
      <c r="W21" s="12"/>
      <c r="X21" s="12"/>
      <c r="Y21" s="12"/>
      <c r="Z21" s="12"/>
      <c r="AA21" s="12"/>
      <c r="AB21" s="12"/>
      <c r="AC21" s="12"/>
      <c r="AD21" s="31"/>
      <c r="AE21" s="31"/>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46"/>
      <c r="BD21" s="8"/>
      <c r="BJ21" s="8"/>
      <c r="BK21" s="8"/>
      <c r="BL21" s="8"/>
      <c r="BM21" s="8"/>
      <c r="BN21" s="8"/>
      <c r="BO21" s="8"/>
      <c r="BP21" s="8"/>
      <c r="BQ21" s="8"/>
      <c r="BR21" s="8"/>
    </row>
    <row r="22" spans="1:70" ht="18.75" x14ac:dyDescent="0.25">
      <c r="A22" s="157" t="s">
        <v>508</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9"/>
      <c r="BD22" s="8"/>
      <c r="BJ22" s="8"/>
      <c r="BK22" s="8"/>
      <c r="BL22" s="8"/>
      <c r="BM22" s="8"/>
      <c r="BN22" s="8"/>
      <c r="BO22" s="8"/>
      <c r="BP22" s="8"/>
      <c r="BQ22" s="8"/>
      <c r="BR22" s="8"/>
    </row>
    <row r="23" spans="1:70" ht="6.75" customHeight="1" x14ac:dyDescent="0.25">
      <c r="A23" s="45"/>
      <c r="B23" s="11"/>
      <c r="C23" s="12"/>
      <c r="D23" s="12"/>
      <c r="E23" s="12"/>
      <c r="F23" s="12"/>
      <c r="G23" s="31"/>
      <c r="H23" s="31"/>
      <c r="I23" s="12"/>
      <c r="J23" s="12"/>
      <c r="K23" s="12"/>
      <c r="L23" s="12"/>
      <c r="M23" s="12"/>
      <c r="N23" s="12"/>
      <c r="O23" s="12"/>
      <c r="P23" s="12"/>
      <c r="Q23" s="12"/>
      <c r="R23" s="12"/>
      <c r="S23" s="12"/>
      <c r="T23" s="12"/>
      <c r="U23" s="12"/>
      <c r="V23" s="12"/>
      <c r="W23" s="12"/>
      <c r="X23" s="12"/>
      <c r="Y23" s="12"/>
      <c r="Z23" s="12"/>
      <c r="AA23" s="12"/>
      <c r="AB23" s="12"/>
      <c r="AC23" s="12"/>
      <c r="AD23" s="31"/>
      <c r="AE23" s="31"/>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46"/>
      <c r="BD23" s="8"/>
      <c r="BJ23" s="8"/>
      <c r="BK23" s="8"/>
      <c r="BL23" s="8"/>
      <c r="BM23" s="8"/>
      <c r="BN23" s="8"/>
      <c r="BO23" s="8"/>
      <c r="BP23" s="8"/>
      <c r="BQ23" s="8"/>
      <c r="BR23" s="8"/>
    </row>
    <row r="24" spans="1:70" x14ac:dyDescent="0.25">
      <c r="A24" s="45"/>
      <c r="B24" s="31" t="s">
        <v>499</v>
      </c>
      <c r="C24" s="31"/>
      <c r="D24" s="31"/>
      <c r="E24" s="31"/>
      <c r="F24" s="31"/>
      <c r="G24" s="31"/>
      <c r="H24" s="31"/>
      <c r="I24" s="161"/>
      <c r="J24" s="161"/>
      <c r="K24" s="161"/>
      <c r="L24" s="161"/>
      <c r="M24" s="161"/>
      <c r="N24" s="161"/>
      <c r="O24" s="161"/>
      <c r="P24" s="161"/>
      <c r="Q24" s="31"/>
      <c r="R24" s="31"/>
      <c r="S24" s="31"/>
      <c r="T24" s="31"/>
      <c r="U24" s="31"/>
      <c r="V24" s="31"/>
      <c r="W24" s="12"/>
      <c r="X24" s="12"/>
      <c r="Y24" s="12"/>
      <c r="Z24" s="149" t="s">
        <v>505</v>
      </c>
      <c r="AA24" s="149"/>
      <c r="AB24" s="149"/>
      <c r="AC24" s="161"/>
      <c r="AD24" s="161"/>
      <c r="AE24" s="161"/>
      <c r="AF24" s="161"/>
      <c r="AG24" s="161"/>
      <c r="AH24" s="161"/>
      <c r="AI24" s="161"/>
      <c r="AJ24" s="161"/>
      <c r="AK24" s="161"/>
      <c r="AL24" s="161"/>
      <c r="AM24" s="161"/>
      <c r="AN24" s="161"/>
      <c r="AO24" s="161"/>
      <c r="AP24" s="161"/>
      <c r="AQ24" s="161"/>
      <c r="AR24" s="161"/>
      <c r="AS24" s="161"/>
      <c r="AT24" s="161"/>
      <c r="AU24" s="12"/>
      <c r="AV24" s="12"/>
      <c r="AW24" s="12"/>
      <c r="AX24" s="12"/>
      <c r="AY24" s="12"/>
      <c r="AZ24" s="12"/>
      <c r="BA24" s="12"/>
      <c r="BB24" s="12"/>
      <c r="BC24" s="46"/>
      <c r="BD24" s="8"/>
      <c r="BJ24" s="8"/>
      <c r="BK24" s="8"/>
      <c r="BL24" s="8"/>
      <c r="BM24" s="8"/>
      <c r="BN24" s="8"/>
      <c r="BO24" s="8"/>
      <c r="BP24" s="8"/>
      <c r="BQ24" s="8"/>
      <c r="BR24" s="8"/>
    </row>
    <row r="25" spans="1:70" ht="9.75" customHeight="1" x14ac:dyDescent="0.25">
      <c r="A25" s="45"/>
      <c r="B25" s="12"/>
      <c r="C25" s="12"/>
      <c r="D25" s="12"/>
      <c r="E25" s="12"/>
      <c r="F25" s="12"/>
      <c r="G25" s="31"/>
      <c r="H25" s="3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46"/>
      <c r="BD25" s="8"/>
      <c r="BE25" s="8"/>
      <c r="BF25" s="8"/>
      <c r="BG25" s="8"/>
      <c r="BH25" s="8"/>
      <c r="BI25" s="8"/>
      <c r="BJ25" s="8"/>
      <c r="BK25" s="8"/>
      <c r="BL25" s="8"/>
      <c r="BM25" s="8"/>
      <c r="BN25" s="8"/>
      <c r="BO25" s="8"/>
      <c r="BP25" s="8"/>
      <c r="BQ25" s="8"/>
      <c r="BR25" s="8"/>
    </row>
    <row r="26" spans="1:70" x14ac:dyDescent="0.25">
      <c r="A26" s="45"/>
      <c r="B26" s="154" t="s">
        <v>500</v>
      </c>
      <c r="C26" s="154"/>
      <c r="D26" s="154"/>
      <c r="E26" s="154"/>
      <c r="F26" s="154"/>
      <c r="G26" s="154"/>
      <c r="H26" s="154"/>
      <c r="I26" s="154"/>
      <c r="J26" s="161"/>
      <c r="K26" s="161"/>
      <c r="L26" s="12"/>
      <c r="M26" s="12"/>
      <c r="N26" s="12"/>
      <c r="O26" s="12"/>
      <c r="P26" s="12"/>
      <c r="Q26" s="12"/>
      <c r="R26" s="12"/>
      <c r="S26" s="12"/>
      <c r="T26" s="12"/>
      <c r="U26" s="12"/>
      <c r="V26" s="12"/>
      <c r="W26" s="12"/>
      <c r="X26" s="12"/>
      <c r="Y26" s="12"/>
      <c r="Z26" s="154" t="s">
        <v>503</v>
      </c>
      <c r="AA26" s="154"/>
      <c r="AB26" s="154"/>
      <c r="AC26" s="154"/>
      <c r="AD26" s="154"/>
      <c r="AE26" s="154"/>
      <c r="AF26" s="154"/>
      <c r="AG26" s="154"/>
      <c r="AH26" s="154"/>
      <c r="AI26" s="161"/>
      <c r="AJ26" s="161"/>
      <c r="AK26" s="161"/>
      <c r="AL26" s="161"/>
      <c r="AM26" s="161"/>
      <c r="AN26" s="161"/>
      <c r="AO26" s="161"/>
      <c r="AP26" s="161"/>
      <c r="AQ26" s="161"/>
      <c r="AR26" s="161"/>
      <c r="AS26" s="161"/>
      <c r="AT26" s="161"/>
      <c r="AU26" s="12"/>
      <c r="AV26" s="12"/>
      <c r="AW26" s="12"/>
      <c r="AX26" s="12"/>
      <c r="AY26" s="12"/>
      <c r="AZ26" s="12"/>
      <c r="BA26" s="12"/>
      <c r="BB26" s="12"/>
      <c r="BC26" s="46"/>
      <c r="BD26" s="8"/>
      <c r="BE26" s="8"/>
      <c r="BF26" s="8"/>
      <c r="BG26" s="8"/>
      <c r="BH26" s="8"/>
      <c r="BI26" s="8"/>
      <c r="BJ26" s="8"/>
      <c r="BK26" s="8"/>
      <c r="BL26" s="8"/>
      <c r="BM26" s="8"/>
      <c r="BN26" s="8"/>
      <c r="BO26" s="8"/>
      <c r="BP26" s="8"/>
      <c r="BQ26" s="8"/>
      <c r="BR26" s="8"/>
    </row>
    <row r="27" spans="1:70" ht="9.75" customHeight="1" x14ac:dyDescent="0.25">
      <c r="A27" s="45"/>
      <c r="B27" s="12"/>
      <c r="C27" s="12"/>
      <c r="D27" s="12"/>
      <c r="E27" s="12"/>
      <c r="F27" s="12"/>
      <c r="G27" s="31"/>
      <c r="H27" s="31"/>
      <c r="I27" s="12"/>
      <c r="J27" s="12"/>
      <c r="K27" s="12"/>
      <c r="L27" s="12"/>
      <c r="M27" s="12"/>
      <c r="N27" s="12"/>
      <c r="O27" s="12"/>
      <c r="P27" s="12"/>
      <c r="Q27" s="12"/>
      <c r="R27" s="12"/>
      <c r="S27" s="12"/>
      <c r="T27" s="12"/>
      <c r="U27" s="12"/>
      <c r="V27" s="12"/>
      <c r="W27" s="12"/>
      <c r="X27" s="12"/>
      <c r="Y27" s="12"/>
      <c r="Z27" s="12"/>
      <c r="AA27" s="12"/>
      <c r="AB27" s="12"/>
      <c r="AC27" s="12"/>
      <c r="AD27" s="31"/>
      <c r="AE27" s="31"/>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46"/>
      <c r="BD27" s="8"/>
      <c r="BE27" s="8"/>
      <c r="BF27" s="8"/>
      <c r="BG27" s="8"/>
      <c r="BH27" s="8"/>
      <c r="BI27" s="8"/>
      <c r="BJ27" s="8"/>
      <c r="BK27" s="8"/>
      <c r="BL27" s="8"/>
      <c r="BM27" s="8"/>
      <c r="BN27" s="8"/>
      <c r="BO27" s="8"/>
      <c r="BP27" s="8"/>
      <c r="BQ27" s="8"/>
      <c r="BR27" s="8"/>
    </row>
    <row r="28" spans="1:70" ht="16.5" customHeight="1" x14ac:dyDescent="0.25">
      <c r="A28" s="45"/>
      <c r="B28" s="154" t="s">
        <v>501</v>
      </c>
      <c r="C28" s="154"/>
      <c r="D28" s="154"/>
      <c r="E28" s="154"/>
      <c r="F28" s="154"/>
      <c r="G28" s="154"/>
      <c r="H28" s="154"/>
      <c r="I28" s="161"/>
      <c r="J28" s="161"/>
      <c r="K28" s="161"/>
      <c r="L28" s="161"/>
      <c r="M28" s="161"/>
      <c r="N28" s="161"/>
      <c r="O28" s="161"/>
      <c r="P28" s="161"/>
      <c r="Q28" s="12"/>
      <c r="R28" s="12"/>
      <c r="S28" s="12"/>
      <c r="T28" s="12"/>
      <c r="U28" s="12"/>
      <c r="V28" s="12"/>
      <c r="W28" s="12"/>
      <c r="X28" s="12"/>
      <c r="Y28" s="12"/>
      <c r="Z28" s="34" t="s">
        <v>504</v>
      </c>
      <c r="AA28" s="34"/>
      <c r="AB28" s="34"/>
      <c r="AC28" s="34"/>
      <c r="AD28" s="34"/>
      <c r="AE28" s="34"/>
      <c r="AF28" s="34"/>
      <c r="AG28" s="34"/>
      <c r="AH28" s="34"/>
      <c r="AI28" s="161"/>
      <c r="AJ28" s="161"/>
      <c r="AK28" s="161"/>
      <c r="AL28" s="161"/>
      <c r="AM28" s="161"/>
      <c r="AN28" s="161"/>
      <c r="AO28" s="161"/>
      <c r="AP28" s="161"/>
      <c r="AQ28" s="161"/>
      <c r="AR28" s="161"/>
      <c r="AS28" s="161"/>
      <c r="AT28" s="161"/>
      <c r="AU28" s="161"/>
      <c r="AV28" s="161"/>
      <c r="AW28" s="161"/>
      <c r="AX28" s="161"/>
      <c r="AY28" s="161"/>
      <c r="AZ28" s="161"/>
      <c r="BA28" s="161"/>
      <c r="BB28" s="161"/>
      <c r="BC28" s="46"/>
      <c r="BD28" s="8"/>
      <c r="BE28" s="8"/>
      <c r="BF28" s="8"/>
      <c r="BG28" s="8"/>
      <c r="BH28" s="8"/>
      <c r="BI28" s="8"/>
      <c r="BJ28" s="8"/>
      <c r="BK28" s="8"/>
      <c r="BL28" s="8"/>
      <c r="BM28" s="8"/>
      <c r="BN28" s="8"/>
      <c r="BO28" s="8"/>
      <c r="BP28" s="8"/>
      <c r="BQ28" s="8"/>
      <c r="BR28" s="8"/>
    </row>
    <row r="29" spans="1:70" ht="9.75" customHeight="1" x14ac:dyDescent="0.25">
      <c r="A29" s="45"/>
      <c r="B29" s="12"/>
      <c r="C29" s="12"/>
      <c r="D29" s="12"/>
      <c r="E29" s="12"/>
      <c r="F29" s="12"/>
      <c r="G29" s="31"/>
      <c r="H29" s="31"/>
      <c r="I29" s="12"/>
      <c r="J29" s="12"/>
      <c r="K29" s="12"/>
      <c r="L29" s="12"/>
      <c r="M29" s="12"/>
      <c r="N29" s="12"/>
      <c r="O29" s="12"/>
      <c r="P29" s="12"/>
      <c r="Q29" s="12"/>
      <c r="R29" s="12"/>
      <c r="S29" s="12"/>
      <c r="T29" s="12"/>
      <c r="U29" s="12"/>
      <c r="V29" s="12"/>
      <c r="W29" s="12"/>
      <c r="X29" s="12"/>
      <c r="Y29" s="12"/>
      <c r="Z29" s="12"/>
      <c r="AA29" s="12"/>
      <c r="AB29" s="12"/>
      <c r="AC29" s="12"/>
      <c r="AD29" s="31"/>
      <c r="AE29" s="31"/>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46"/>
      <c r="BD29" s="8"/>
      <c r="BE29" s="8"/>
      <c r="BF29" s="8"/>
      <c r="BG29" s="8"/>
      <c r="BH29" s="8"/>
      <c r="BI29" s="8"/>
      <c r="BJ29" s="8"/>
      <c r="BK29" s="8"/>
      <c r="BL29" s="8"/>
      <c r="BM29" s="8"/>
      <c r="BN29" s="8"/>
      <c r="BO29" s="8"/>
      <c r="BP29" s="8"/>
      <c r="BQ29" s="8"/>
      <c r="BR29" s="8"/>
    </row>
    <row r="30" spans="1:70" ht="16.5" customHeight="1" x14ac:dyDescent="0.25">
      <c r="A30" s="45"/>
      <c r="B30" s="154" t="s">
        <v>502</v>
      </c>
      <c r="C30" s="154"/>
      <c r="D30" s="154"/>
      <c r="E30" s="154"/>
      <c r="F30" s="156"/>
      <c r="G30" s="156"/>
      <c r="H30" s="12"/>
      <c r="I30" s="12"/>
      <c r="J30" s="12"/>
      <c r="K30" s="12"/>
      <c r="L30" s="12"/>
      <c r="M30" s="12"/>
      <c r="N30" s="12"/>
      <c r="O30" s="12"/>
      <c r="P30" s="12"/>
      <c r="Q30" s="12"/>
      <c r="R30" s="12"/>
      <c r="S30" s="149" t="s">
        <v>509</v>
      </c>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46"/>
      <c r="BD30" s="8"/>
      <c r="BE30" s="8"/>
      <c r="BF30" s="8"/>
      <c r="BG30" s="8"/>
      <c r="BH30" s="8"/>
      <c r="BI30" s="8"/>
      <c r="BJ30" s="8"/>
      <c r="BK30" s="8"/>
      <c r="BL30" s="8"/>
      <c r="BM30" s="8"/>
      <c r="BN30" s="8"/>
      <c r="BO30" s="8"/>
      <c r="BP30" s="8"/>
      <c r="BQ30" s="8"/>
      <c r="BR30" s="8"/>
    </row>
    <row r="31" spans="1:70" ht="6.75" customHeight="1" x14ac:dyDescent="0.25">
      <c r="A31" s="45"/>
      <c r="B31" s="12"/>
      <c r="C31" s="12"/>
      <c r="D31" s="12"/>
      <c r="E31" s="12"/>
      <c r="F31" s="12"/>
      <c r="G31" s="31"/>
      <c r="H31" s="31"/>
      <c r="I31" s="12"/>
      <c r="J31" s="12"/>
      <c r="K31" s="12"/>
      <c r="L31" s="12"/>
      <c r="M31" s="12"/>
      <c r="N31" s="12"/>
      <c r="O31" s="12"/>
      <c r="P31" s="12"/>
      <c r="Q31" s="12"/>
      <c r="R31" s="12"/>
      <c r="S31" s="12"/>
      <c r="T31" s="12"/>
      <c r="U31" s="12"/>
      <c r="V31" s="12"/>
      <c r="W31" s="12"/>
      <c r="X31" s="12"/>
      <c r="Y31" s="12"/>
      <c r="Z31" s="12"/>
      <c r="AA31" s="12"/>
      <c r="AB31" s="12"/>
      <c r="AC31" s="12"/>
      <c r="AD31" s="31"/>
      <c r="AE31" s="31"/>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46"/>
      <c r="BD31" s="8"/>
      <c r="BE31" s="8"/>
      <c r="BF31" s="8"/>
      <c r="BG31" s="8"/>
      <c r="BH31" s="8"/>
      <c r="BI31" s="8"/>
      <c r="BJ31" s="8"/>
      <c r="BK31" s="8"/>
      <c r="BL31" s="8"/>
      <c r="BM31" s="8"/>
      <c r="BN31" s="8"/>
      <c r="BO31" s="8"/>
      <c r="BP31" s="8"/>
      <c r="BQ31" s="8"/>
      <c r="BR31" s="8"/>
    </row>
    <row r="32" spans="1:70" ht="18.75" x14ac:dyDescent="0.25">
      <c r="A32" s="157" t="s">
        <v>506</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9"/>
      <c r="BD32" s="8"/>
      <c r="BJ32" s="8"/>
      <c r="BK32" s="8"/>
      <c r="BL32" s="8"/>
      <c r="BM32" s="8"/>
      <c r="BN32" s="8"/>
      <c r="BO32" s="8"/>
      <c r="BP32" s="8"/>
      <c r="BQ32" s="8"/>
      <c r="BR32" s="8"/>
    </row>
    <row r="33" spans="1:70" ht="6.75" customHeight="1" x14ac:dyDescent="0.25">
      <c r="A33" s="45"/>
      <c r="B33" s="11"/>
      <c r="C33" s="11"/>
      <c r="D33" s="11"/>
      <c r="E33" s="11"/>
      <c r="F33" s="11"/>
      <c r="G33" s="11"/>
      <c r="H33" s="11"/>
      <c r="I33" s="12"/>
      <c r="J33" s="12"/>
      <c r="K33" s="12"/>
      <c r="L33" s="12"/>
      <c r="M33" s="12"/>
      <c r="N33" s="12"/>
      <c r="O33" s="12"/>
      <c r="P33" s="12"/>
      <c r="Q33" s="12"/>
      <c r="R33" s="12"/>
      <c r="S33" s="12"/>
      <c r="T33" s="12"/>
      <c r="U33" s="160" t="s">
        <v>507</v>
      </c>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1"/>
      <c r="BC33" s="46"/>
      <c r="BD33" s="8"/>
      <c r="BE33" s="8"/>
      <c r="BF33" s="8"/>
      <c r="BG33" s="8"/>
      <c r="BH33" s="8"/>
      <c r="BI33" s="8"/>
      <c r="BJ33" s="8"/>
      <c r="BK33" s="8"/>
      <c r="BL33" s="8"/>
      <c r="BM33" s="8"/>
      <c r="BN33" s="8"/>
      <c r="BO33" s="8"/>
      <c r="BP33" s="8"/>
      <c r="BQ33" s="8"/>
      <c r="BR33" s="8"/>
    </row>
    <row r="34" spans="1:70" ht="16.5" customHeight="1" x14ac:dyDescent="0.25">
      <c r="A34" s="45"/>
      <c r="B34" s="11"/>
      <c r="C34" s="148" t="s">
        <v>531</v>
      </c>
      <c r="D34" s="148"/>
      <c r="E34" s="148"/>
      <c r="F34" s="148"/>
      <c r="G34" s="148"/>
      <c r="H34" s="148"/>
      <c r="I34" s="148"/>
      <c r="J34" s="148"/>
      <c r="K34" s="148"/>
      <c r="L34" s="148"/>
      <c r="M34" s="148"/>
      <c r="N34" s="148"/>
      <c r="O34" s="148"/>
      <c r="P34" s="148"/>
      <c r="Q34" s="148"/>
      <c r="R34" s="148"/>
      <c r="S34" s="26"/>
      <c r="T34" s="27"/>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27"/>
      <c r="BC34" s="46"/>
      <c r="BD34" s="8"/>
      <c r="BE34" s="8"/>
      <c r="BF34" s="8"/>
      <c r="BG34" s="8"/>
      <c r="BH34" s="8"/>
      <c r="BI34" s="8"/>
      <c r="BJ34" s="8"/>
      <c r="BK34" s="8"/>
      <c r="BL34" s="8"/>
      <c r="BM34" s="8"/>
      <c r="BN34" s="8"/>
      <c r="BO34" s="8"/>
      <c r="BP34" s="8"/>
      <c r="BQ34" s="8"/>
      <c r="BR34" s="8"/>
    </row>
    <row r="35" spans="1:70" ht="16.5" customHeight="1" x14ac:dyDescent="0.25">
      <c r="A35" s="45"/>
      <c r="B35" s="11"/>
      <c r="C35" s="151"/>
      <c r="D35" s="151"/>
      <c r="E35" s="151"/>
      <c r="F35" s="151"/>
      <c r="G35" s="151"/>
      <c r="H35" s="151"/>
      <c r="I35" s="151"/>
      <c r="J35" s="151"/>
      <c r="K35" s="151"/>
      <c r="L35" s="151"/>
      <c r="M35" s="151"/>
      <c r="N35" s="151"/>
      <c r="O35" s="151"/>
      <c r="P35" s="151"/>
      <c r="Q35" s="151"/>
      <c r="R35" s="151"/>
      <c r="S35" s="26"/>
      <c r="T35" s="27"/>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27"/>
      <c r="BC35" s="46"/>
      <c r="BD35" s="8"/>
      <c r="BE35" s="8"/>
      <c r="BF35" s="8"/>
      <c r="BG35" s="8"/>
      <c r="BH35" s="8"/>
      <c r="BI35" s="8"/>
      <c r="BJ35" s="8"/>
      <c r="BK35" s="8"/>
      <c r="BL35" s="8"/>
      <c r="BM35" s="8"/>
      <c r="BN35" s="8"/>
      <c r="BO35" s="8"/>
      <c r="BP35" s="8"/>
      <c r="BQ35" s="8"/>
      <c r="BR35" s="8"/>
    </row>
    <row r="36" spans="1:70" ht="16.5" customHeight="1" x14ac:dyDescent="0.25">
      <c r="A36" s="45"/>
      <c r="B36" s="11"/>
      <c r="C36" s="11"/>
      <c r="D36" s="12"/>
      <c r="E36" s="12"/>
      <c r="F36" s="12"/>
      <c r="G36" s="12"/>
      <c r="H36" s="12"/>
      <c r="I36" s="12"/>
      <c r="J36" s="12"/>
      <c r="K36" s="12"/>
      <c r="L36" s="12"/>
      <c r="M36" s="12"/>
      <c r="N36" s="12"/>
      <c r="O36" s="12"/>
      <c r="P36" s="12"/>
      <c r="Q36" s="12"/>
      <c r="R36" s="12"/>
      <c r="S36" s="26"/>
      <c r="T36" s="27"/>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27"/>
      <c r="BC36" s="46"/>
      <c r="BD36" s="8"/>
      <c r="BE36" s="8"/>
      <c r="BF36" s="8"/>
      <c r="BG36" s="8"/>
      <c r="BH36" s="8"/>
      <c r="BI36" s="8"/>
      <c r="BJ36" s="8"/>
      <c r="BK36" s="8"/>
      <c r="BL36" s="8"/>
      <c r="BM36" s="8"/>
      <c r="BN36" s="8"/>
      <c r="BO36" s="8"/>
      <c r="BP36" s="8"/>
      <c r="BQ36" s="8"/>
      <c r="BR36" s="8"/>
    </row>
    <row r="37" spans="1:70" ht="16.5" customHeight="1" x14ac:dyDescent="0.25">
      <c r="A37" s="45"/>
      <c r="B37" s="11"/>
      <c r="C37" s="11"/>
      <c r="D37" s="11"/>
      <c r="E37" s="11"/>
      <c r="F37" s="11"/>
      <c r="G37" s="11"/>
      <c r="H37" s="11"/>
      <c r="I37" s="12"/>
      <c r="J37" s="12"/>
      <c r="K37" s="12"/>
      <c r="L37" s="12"/>
      <c r="M37" s="12"/>
      <c r="N37" s="12"/>
      <c r="O37" s="12"/>
      <c r="P37" s="12"/>
      <c r="Q37" s="12"/>
      <c r="R37" s="12"/>
      <c r="S37" s="12"/>
      <c r="T37" s="12"/>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1"/>
      <c r="BC37" s="46"/>
      <c r="BD37" s="8"/>
      <c r="BE37" s="8"/>
      <c r="BF37" s="8"/>
      <c r="BG37" s="8"/>
      <c r="BH37" s="8"/>
      <c r="BI37" s="8"/>
      <c r="BJ37" s="8"/>
      <c r="BK37" s="8"/>
      <c r="BL37" s="8"/>
      <c r="BM37" s="8"/>
      <c r="BN37" s="8"/>
      <c r="BO37" s="8"/>
      <c r="BP37" s="8"/>
      <c r="BQ37" s="8"/>
      <c r="BR37" s="8"/>
    </row>
    <row r="38" spans="1:70" ht="18.75" x14ac:dyDescent="0.25">
      <c r="A38" s="157" t="s">
        <v>510</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9"/>
      <c r="BD38" s="8"/>
      <c r="BJ38" s="8"/>
      <c r="BK38" s="8"/>
      <c r="BL38" s="8"/>
      <c r="BM38" s="8"/>
      <c r="BN38" s="8"/>
      <c r="BO38" s="8"/>
      <c r="BP38" s="8"/>
      <c r="BQ38" s="8"/>
      <c r="BR38" s="8"/>
    </row>
    <row r="39" spans="1:70" ht="6.75" customHeight="1" x14ac:dyDescent="0.25">
      <c r="A39" s="45"/>
      <c r="B39" s="11"/>
      <c r="C39" s="11"/>
      <c r="D39" s="11"/>
      <c r="E39" s="11"/>
      <c r="F39" s="11"/>
      <c r="G39" s="11"/>
      <c r="H39" s="11"/>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33"/>
      <c r="AM39" s="33"/>
      <c r="AN39" s="33"/>
      <c r="AO39" s="33"/>
      <c r="AP39" s="33"/>
      <c r="AQ39" s="33"/>
      <c r="AR39" s="33"/>
      <c r="AS39" s="33"/>
      <c r="AT39" s="33"/>
      <c r="AU39" s="33"/>
      <c r="AV39" s="11"/>
      <c r="AW39" s="11"/>
      <c r="AX39" s="11"/>
      <c r="AY39" s="11"/>
      <c r="AZ39" s="11"/>
      <c r="BA39" s="11"/>
      <c r="BB39" s="11"/>
      <c r="BC39" s="46"/>
      <c r="BD39" s="8"/>
      <c r="BE39" s="8"/>
      <c r="BF39" s="8"/>
      <c r="BG39" s="8"/>
      <c r="BH39" s="8"/>
      <c r="BI39" s="8"/>
      <c r="BJ39" s="8"/>
      <c r="BK39" s="8"/>
      <c r="BL39" s="8"/>
      <c r="BM39" s="8"/>
      <c r="BN39" s="8"/>
      <c r="BO39" s="8"/>
      <c r="BP39" s="8"/>
      <c r="BQ39" s="8"/>
      <c r="BR39" s="8"/>
    </row>
    <row r="40" spans="1:70" ht="16.5" customHeight="1" x14ac:dyDescent="0.25">
      <c r="A40" s="45"/>
      <c r="B40" s="152" t="s">
        <v>989</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46"/>
      <c r="BD40" s="8"/>
      <c r="BE40" s="8"/>
      <c r="BF40" s="8"/>
      <c r="BG40" s="8"/>
      <c r="BH40" s="8"/>
      <c r="BI40" s="8"/>
      <c r="BJ40" s="8"/>
      <c r="BK40" s="8"/>
      <c r="BL40" s="8"/>
      <c r="BM40" s="8"/>
      <c r="BN40" s="8"/>
      <c r="BO40" s="8"/>
      <c r="BP40" s="8"/>
      <c r="BQ40" s="8"/>
      <c r="BR40" s="8"/>
    </row>
    <row r="41" spans="1:70" ht="16.5" customHeight="1" x14ac:dyDescent="0.25">
      <c r="A41" s="45"/>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46"/>
      <c r="BD41" s="8"/>
      <c r="BE41" s="8"/>
      <c r="BF41" s="8"/>
      <c r="BG41" s="8"/>
      <c r="BH41" s="8"/>
      <c r="BI41" s="8"/>
      <c r="BJ41" s="8"/>
      <c r="BK41" s="8"/>
      <c r="BL41" s="8"/>
      <c r="BM41" s="8"/>
      <c r="BN41" s="8"/>
      <c r="BO41" s="8"/>
      <c r="BP41" s="8"/>
      <c r="BQ41" s="8"/>
      <c r="BR41" s="8"/>
    </row>
    <row r="42" spans="1:70" ht="18" customHeight="1" x14ac:dyDescent="0.25">
      <c r="A42" s="45"/>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46"/>
      <c r="BD42" s="8"/>
    </row>
    <row r="43" spans="1:70" x14ac:dyDescent="0.25">
      <c r="A43" s="45"/>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42"/>
    </row>
    <row r="44" spans="1:70" ht="15.75" customHeight="1" x14ac:dyDescent="0.25">
      <c r="A44" s="45"/>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46"/>
      <c r="BD44" s="8"/>
      <c r="BE44" s="8"/>
      <c r="BF44" s="8"/>
      <c r="BG44" s="8"/>
      <c r="BH44" s="8"/>
      <c r="BI44" s="8"/>
      <c r="BJ44" s="8"/>
      <c r="BK44" s="8"/>
      <c r="BL44" s="8"/>
      <c r="BM44" s="8"/>
      <c r="BN44" s="8"/>
      <c r="BO44" s="8"/>
      <c r="BP44" s="8"/>
      <c r="BQ44" s="8"/>
      <c r="BR44" s="8"/>
    </row>
    <row r="45" spans="1:70" ht="15.75" customHeight="1" x14ac:dyDescent="0.25">
      <c r="A45" s="45"/>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46"/>
      <c r="BD45" s="8"/>
      <c r="BE45" s="8"/>
      <c r="BF45" s="8"/>
      <c r="BG45" s="8"/>
      <c r="BH45" s="8"/>
      <c r="BI45" s="8"/>
      <c r="BJ45" s="8"/>
      <c r="BK45" s="8"/>
      <c r="BL45" s="8"/>
      <c r="BM45" s="8"/>
      <c r="BN45" s="8"/>
      <c r="BO45" s="8"/>
      <c r="BP45" s="8"/>
      <c r="BQ45" s="8"/>
      <c r="BR45" s="8"/>
    </row>
    <row r="46" spans="1:70" x14ac:dyDescent="0.25">
      <c r="A46" s="45"/>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42"/>
    </row>
    <row r="47" spans="1:70" ht="6.75" customHeight="1" x14ac:dyDescent="0.25">
      <c r="A47" s="45"/>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42"/>
    </row>
    <row r="48" spans="1:70" x14ac:dyDescent="0.25">
      <c r="A48" s="45"/>
      <c r="B48" s="148" t="s">
        <v>511</v>
      </c>
      <c r="C48" s="148"/>
      <c r="D48" s="148"/>
      <c r="E48" s="148"/>
      <c r="F48" s="153" t="str">
        <f>IF(I14="","",IF(I18="","",IF(COUNTBLANK(J16)+COUNTBLANK(F20)=2,I14&amp;" "&amp;I18,IF(J16="",I14&amp;" "&amp;I18&amp;", "&amp;F20,IF(F20="",I14&amp;" "&amp;J16&amp;" "&amp;I18,I14&amp;" "&amp;J16&amp;" "&amp;I18&amp;", "&amp;F20)))))</f>
        <v/>
      </c>
      <c r="G48" s="153"/>
      <c r="H48" s="153"/>
      <c r="I48" s="153"/>
      <c r="J48" s="153"/>
      <c r="K48" s="153"/>
      <c r="L48" s="153"/>
      <c r="M48" s="153"/>
      <c r="N48" s="153"/>
      <c r="O48" s="153"/>
      <c r="P48" s="153"/>
      <c r="Q48" s="153"/>
      <c r="R48" s="153"/>
      <c r="S48" s="153"/>
      <c r="T48" s="12"/>
      <c r="U48" s="154" t="s">
        <v>5</v>
      </c>
      <c r="V48" s="154"/>
      <c r="W48" s="154"/>
      <c r="X48" s="154"/>
      <c r="Y48" s="154"/>
      <c r="Z48" s="154"/>
      <c r="AA48" s="155"/>
      <c r="AB48" s="155"/>
      <c r="AC48" s="155"/>
      <c r="AD48" s="155"/>
      <c r="AE48" s="155"/>
      <c r="AF48" s="155"/>
      <c r="AG48" s="155"/>
      <c r="AH48" s="155"/>
      <c r="AI48" s="155"/>
      <c r="AJ48" s="155"/>
      <c r="AK48" s="155"/>
      <c r="AL48" s="155"/>
      <c r="AM48" s="12"/>
      <c r="AN48" s="149" t="s">
        <v>6</v>
      </c>
      <c r="AO48" s="149"/>
      <c r="AP48" s="149"/>
      <c r="AQ48" s="149"/>
      <c r="AR48" s="150"/>
      <c r="AS48" s="150"/>
      <c r="AT48" s="150"/>
      <c r="AU48" s="150"/>
      <c r="AV48" s="150"/>
      <c r="AW48" s="150"/>
      <c r="AX48" s="150"/>
      <c r="AY48" s="12"/>
      <c r="AZ48" s="12"/>
      <c r="BA48" s="12"/>
      <c r="BB48" s="12"/>
      <c r="BC48" s="42"/>
      <c r="BN48" s="8"/>
      <c r="BO48" s="8"/>
      <c r="BP48" s="8"/>
      <c r="BQ48" s="8"/>
      <c r="BR48" s="8"/>
    </row>
    <row r="49" spans="1:55" ht="12" customHeight="1" thickBot="1" x14ac:dyDescent="0.3">
      <c r="A49" s="47"/>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50"/>
    </row>
    <row r="50" spans="1:55" ht="16.5" thickTop="1" x14ac:dyDescent="0.25"/>
  </sheetData>
  <sheetProtection algorithmName="SHA-512" hashValue="QhIvc8DuMJiDuXR5X2jQPGPGSyQtWG4b/KEK5s47qIPzX5raeP1un8//Euu1GLzS7SfZMSfIh0+NnecoxXPG/Q==" saltValue="aQNeyC1NTy8pC9ylNNdbhQ==" spinCount="100000" sheet="1" selectLockedCells="1"/>
  <mergeCells count="54">
    <mergeCell ref="A12:BC12"/>
    <mergeCell ref="B2:BB2"/>
    <mergeCell ref="U6:AQ6"/>
    <mergeCell ref="A1:BC1"/>
    <mergeCell ref="A4:BC4"/>
    <mergeCell ref="A3:BC3"/>
    <mergeCell ref="B10:I10"/>
    <mergeCell ref="J10:AB10"/>
    <mergeCell ref="AE10:AJ10"/>
    <mergeCell ref="AK10:AP10"/>
    <mergeCell ref="B6:T6"/>
    <mergeCell ref="B8:K8"/>
    <mergeCell ref="L8:AB8"/>
    <mergeCell ref="AE8:AI8"/>
    <mergeCell ref="AJ8:AP8"/>
    <mergeCell ref="AI28:BB28"/>
    <mergeCell ref="B26:I26"/>
    <mergeCell ref="J26:K26"/>
    <mergeCell ref="B28:H28"/>
    <mergeCell ref="I28:P28"/>
    <mergeCell ref="Z26:AH26"/>
    <mergeCell ref="F20:G20"/>
    <mergeCell ref="B20:E20"/>
    <mergeCell ref="AI26:AT26"/>
    <mergeCell ref="A22:BC22"/>
    <mergeCell ref="I24:P24"/>
    <mergeCell ref="Z24:AB24"/>
    <mergeCell ref="AC24:AT24"/>
    <mergeCell ref="B16:I16"/>
    <mergeCell ref="B18:H18"/>
    <mergeCell ref="I14:P14"/>
    <mergeCell ref="I18:P18"/>
    <mergeCell ref="J16:K16"/>
    <mergeCell ref="Z16:AH16"/>
    <mergeCell ref="AI16:AT16"/>
    <mergeCell ref="Z14:AB14"/>
    <mergeCell ref="AC14:AO14"/>
    <mergeCell ref="Z18:AH18"/>
    <mergeCell ref="AI18:BB18"/>
    <mergeCell ref="B48:E48"/>
    <mergeCell ref="S30:BB30"/>
    <mergeCell ref="AR48:AX48"/>
    <mergeCell ref="C34:R34"/>
    <mergeCell ref="C35:R35"/>
    <mergeCell ref="B40:BB46"/>
    <mergeCell ref="F48:S48"/>
    <mergeCell ref="U48:Z48"/>
    <mergeCell ref="AA48:AL48"/>
    <mergeCell ref="AN48:AQ48"/>
    <mergeCell ref="B30:E30"/>
    <mergeCell ref="F30:G30"/>
    <mergeCell ref="A38:BC38"/>
    <mergeCell ref="A32:BC32"/>
    <mergeCell ref="U33:BA37"/>
  </mergeCells>
  <conditionalFormatting sqref="AV8">
    <cfRule type="cellIs" dxfId="6" priority="1" operator="lessThan">
      <formula>0</formula>
    </cfRule>
  </conditionalFormatting>
  <pageMargins left="0.25" right="0.25" top="0.25" bottom="0.2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A7BA2C-6D4E-4F89-991F-B7429BFAEA93}">
          <x14:formula1>
            <xm:f>'Population Data'!$N$2:$N$3</xm:f>
          </x14:formula1>
          <xm:sqref>C35</xm:sqref>
        </x14:dataValidation>
        <x14:dataValidation type="list" allowBlank="1" showInputMessage="1" showErrorMessage="1" xr:uid="{EE8E5162-81ED-4451-93AA-6399DF8ED6C6}">
          <x14:formula1>
            <xm:f>'Population Data'!$B$2:$B$366</xm:f>
          </x14:formula1>
          <xm:sqref>U6:AQ6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630E-1F62-4C1D-AA18-0F428894293F}">
  <sheetPr codeName="Sheet2"/>
  <dimension ref="A1:BY12"/>
  <sheetViews>
    <sheetView topLeftCell="A6" zoomScaleNormal="100" workbookViewId="0">
      <selection activeCell="B6" sqref="B6:BB6"/>
    </sheetView>
  </sheetViews>
  <sheetFormatPr defaultColWidth="8.7109375" defaultRowHeight="15.75" x14ac:dyDescent="0.25"/>
  <cols>
    <col min="1" max="1" width="0.42578125" style="8" customWidth="1"/>
    <col min="2" max="2" width="1.85546875" style="8" customWidth="1"/>
    <col min="3" max="54" width="1.85546875" style="10" customWidth="1"/>
    <col min="55" max="55" width="0.85546875" style="10" customWidth="1"/>
    <col min="56" max="69" width="1.85546875" style="10" customWidth="1"/>
    <col min="70" max="127" width="1.85546875" style="8" customWidth="1"/>
    <col min="128" max="16384" width="8.7109375" style="8"/>
  </cols>
  <sheetData>
    <row r="1" spans="1:77" ht="52.5" customHeight="1" thickTop="1" x14ac:dyDescent="0.25">
      <c r="A1" s="163" t="s">
        <v>512</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5"/>
      <c r="BD1" s="35"/>
      <c r="BE1" s="35"/>
      <c r="BF1" s="35"/>
      <c r="BG1" s="35"/>
      <c r="BH1" s="35"/>
      <c r="BI1" s="35"/>
      <c r="BJ1" s="35"/>
      <c r="BK1" s="35"/>
      <c r="BL1" s="35"/>
      <c r="BM1" s="35"/>
      <c r="BN1" s="35"/>
      <c r="BO1" s="35"/>
      <c r="BP1" s="35"/>
      <c r="BQ1" s="35"/>
      <c r="BR1" s="35"/>
    </row>
    <row r="2" spans="1:77" ht="18.75" x14ac:dyDescent="0.25">
      <c r="A2" s="37"/>
      <c r="B2" s="162" t="s">
        <v>988</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38"/>
      <c r="BD2" s="35"/>
      <c r="BE2" s="35"/>
      <c r="BF2" s="35"/>
      <c r="BG2" s="35"/>
      <c r="BH2" s="35"/>
      <c r="BI2" s="35"/>
      <c r="BJ2" s="35"/>
      <c r="BK2" s="35"/>
      <c r="BL2" s="35"/>
      <c r="BM2" s="35"/>
      <c r="BN2" s="35"/>
      <c r="BO2" s="35"/>
      <c r="BP2" s="35"/>
      <c r="BQ2" s="35"/>
      <c r="BR2" s="35"/>
    </row>
    <row r="3" spans="1:77" ht="33.75" customHeight="1" x14ac:dyDescent="0.25">
      <c r="A3" s="166" t="s">
        <v>513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8"/>
      <c r="BD3" s="35"/>
      <c r="BE3" s="35"/>
      <c r="BF3" s="35"/>
      <c r="BG3" s="35"/>
      <c r="BH3" s="35"/>
      <c r="BI3" s="35"/>
      <c r="BJ3" s="35"/>
      <c r="BK3" s="35"/>
      <c r="BL3" s="35"/>
      <c r="BM3" s="35"/>
      <c r="BN3" s="35"/>
      <c r="BO3" s="35"/>
      <c r="BP3" s="35"/>
      <c r="BQ3" s="35"/>
      <c r="BR3" s="35"/>
    </row>
    <row r="4" spans="1:77" ht="18.75" x14ac:dyDescent="0.25">
      <c r="A4" s="157" t="s">
        <v>514</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9"/>
      <c r="BD4" s="8"/>
      <c r="BE4" s="8"/>
      <c r="BF4" s="8"/>
      <c r="BG4" s="8"/>
      <c r="BH4" s="8"/>
      <c r="BI4" s="8"/>
      <c r="BJ4" s="8"/>
      <c r="BK4" s="8"/>
      <c r="BL4" s="8"/>
      <c r="BM4" s="8"/>
      <c r="BN4" s="8"/>
      <c r="BO4" s="8"/>
      <c r="BP4" s="8"/>
      <c r="BQ4" s="8"/>
    </row>
    <row r="5" spans="1:77" ht="45" customHeight="1" x14ac:dyDescent="0.25">
      <c r="A5" s="39"/>
      <c r="B5" s="171" t="s">
        <v>942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40"/>
      <c r="BD5" s="35"/>
      <c r="BE5" s="35"/>
      <c r="BF5" s="35"/>
      <c r="BG5" s="35"/>
      <c r="BH5" s="35"/>
    </row>
    <row r="6" spans="1:77" ht="399.75" customHeight="1" x14ac:dyDescent="0.25">
      <c r="A6" s="39"/>
      <c r="B6" s="170"/>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40"/>
      <c r="BD6" s="35"/>
      <c r="BE6" s="35"/>
      <c r="BF6" s="35"/>
      <c r="BG6" s="35"/>
      <c r="BH6" s="35"/>
      <c r="BI6" s="35"/>
      <c r="BJ6" s="35"/>
      <c r="BK6" s="35"/>
      <c r="BL6" s="35"/>
      <c r="BM6" s="35"/>
      <c r="BN6" s="35"/>
      <c r="BO6" s="35"/>
      <c r="BP6" s="35"/>
      <c r="BQ6" s="35"/>
      <c r="BR6" s="35"/>
    </row>
    <row r="7" spans="1:77" ht="9.75" customHeight="1" x14ac:dyDescent="0.25">
      <c r="A7" s="4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40"/>
      <c r="BD7" s="35"/>
      <c r="BE7" s="35"/>
      <c r="BF7" s="35"/>
      <c r="BG7" s="35"/>
      <c r="BH7" s="35"/>
      <c r="BI7" s="35"/>
      <c r="BJ7" s="35"/>
      <c r="BK7" s="35"/>
      <c r="BL7" s="35"/>
      <c r="BM7" s="35"/>
      <c r="BN7" s="35"/>
      <c r="BO7" s="35"/>
      <c r="BP7" s="35"/>
      <c r="BQ7" s="35"/>
      <c r="BR7" s="35"/>
    </row>
    <row r="8" spans="1:77" ht="15.6" customHeight="1" x14ac:dyDescent="0.25">
      <c r="A8" s="41"/>
      <c r="B8" s="158" t="s">
        <v>515</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9"/>
      <c r="BJ8" s="35"/>
      <c r="BK8" s="35"/>
      <c r="BL8" s="35"/>
      <c r="BM8" s="35"/>
      <c r="BN8" s="35"/>
      <c r="BO8" s="35"/>
      <c r="BP8" s="35"/>
      <c r="BQ8" s="35"/>
      <c r="BR8" s="35"/>
      <c r="BS8" s="35"/>
      <c r="BT8" s="35"/>
      <c r="BU8" s="35"/>
      <c r="BV8" s="35"/>
      <c r="BW8" s="35"/>
      <c r="BX8" s="35"/>
      <c r="BY8" s="35"/>
    </row>
    <row r="9" spans="1:77" ht="61.5" customHeight="1" x14ac:dyDescent="0.25">
      <c r="A9" s="39"/>
      <c r="B9" s="171" t="s">
        <v>943</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51"/>
      <c r="BD9" s="35"/>
      <c r="BE9" s="35"/>
      <c r="BF9" s="35"/>
      <c r="BG9" s="35"/>
      <c r="BH9" s="35"/>
      <c r="BI9" s="35"/>
      <c r="BJ9" s="35"/>
      <c r="BK9" s="35"/>
      <c r="BL9" s="35"/>
      <c r="BM9" s="35"/>
      <c r="BN9" s="35"/>
      <c r="BO9" s="35"/>
      <c r="BP9" s="35"/>
      <c r="BQ9" s="35"/>
      <c r="BR9" s="35"/>
    </row>
    <row r="10" spans="1:77" ht="400.5" customHeight="1" x14ac:dyDescent="0.25">
      <c r="A10" s="43"/>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52"/>
      <c r="BD10" s="8"/>
      <c r="BE10" s="8"/>
      <c r="BF10" s="8"/>
      <c r="BG10" s="8"/>
      <c r="BH10" s="8"/>
      <c r="BI10" s="8"/>
      <c r="BJ10" s="8"/>
      <c r="BK10" s="8"/>
      <c r="BL10" s="8"/>
      <c r="BM10" s="8"/>
      <c r="BN10" s="8"/>
      <c r="BO10" s="8"/>
      <c r="BP10" s="8"/>
      <c r="BQ10" s="8"/>
    </row>
    <row r="11" spans="1:77" ht="6.75" customHeight="1" thickBot="1" x14ac:dyDescent="0.3">
      <c r="A11" s="47"/>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49"/>
      <c r="AD11" s="49"/>
      <c r="AE11" s="172"/>
      <c r="AF11" s="172"/>
      <c r="AG11" s="172"/>
      <c r="AH11" s="172"/>
      <c r="AI11" s="172"/>
      <c r="AJ11" s="173"/>
      <c r="AK11" s="173"/>
      <c r="AL11" s="173"/>
      <c r="AM11" s="173"/>
      <c r="AN11" s="173"/>
      <c r="AO11" s="173"/>
      <c r="AP11" s="173"/>
      <c r="AQ11" s="53"/>
      <c r="AR11" s="53"/>
      <c r="AS11" s="53"/>
      <c r="AT11" s="53"/>
      <c r="AU11" s="53"/>
      <c r="AV11" s="54"/>
      <c r="AW11" s="54"/>
      <c r="AX11" s="54"/>
      <c r="AY11" s="54"/>
      <c r="AZ11" s="54"/>
      <c r="BA11" s="54"/>
      <c r="BB11" s="54"/>
      <c r="BC11" s="50"/>
      <c r="BD11" s="8"/>
      <c r="BE11" s="8"/>
      <c r="BF11" s="8"/>
      <c r="BG11" s="8"/>
      <c r="BH11" s="8"/>
      <c r="BI11" s="8"/>
      <c r="BJ11" s="8"/>
      <c r="BK11" s="8"/>
      <c r="BL11" s="8"/>
      <c r="BM11" s="8"/>
      <c r="BN11" s="8"/>
      <c r="BO11" s="8"/>
      <c r="BP11" s="8"/>
      <c r="BQ11" s="8"/>
    </row>
    <row r="12" spans="1:77" ht="16.5" thickTop="1" x14ac:dyDescent="0.25"/>
  </sheetData>
  <sheetProtection algorithmName="SHA-512" hashValue="j6t3YyDwmB/FtKG7jBpjviE2aGunTLJOGrWH7Rfc+Rq1mPvrIfVQpKMbjCu36c91A/1juDjRe/8u4kptVRgh7Q==" saltValue="ity6o1MpC5EgKo2pZgN7cw==" spinCount="100000" sheet="1" selectLockedCells="1"/>
  <mergeCells count="13">
    <mergeCell ref="B6:BB6"/>
    <mergeCell ref="A1:BC1"/>
    <mergeCell ref="B2:BB2"/>
    <mergeCell ref="A3:BC3"/>
    <mergeCell ref="A4:BC4"/>
    <mergeCell ref="B5:BB5"/>
    <mergeCell ref="B8:BC8"/>
    <mergeCell ref="B10:BB10"/>
    <mergeCell ref="B9:BB9"/>
    <mergeCell ref="B11:K11"/>
    <mergeCell ref="L11:AB11"/>
    <mergeCell ref="AE11:AI11"/>
    <mergeCell ref="AJ11:AP11"/>
  </mergeCells>
  <conditionalFormatting sqref="AV11">
    <cfRule type="cellIs" dxfId="5" priority="1" operator="lessThan">
      <formula>0</formula>
    </cfRule>
  </conditionalFormatting>
  <dataValidations count="1">
    <dataValidation type="textLength" operator="lessThanOrEqual" allowBlank="1" showInputMessage="1" showErrorMessage="1" errorTitle="Text Length" error="This field is limited to 2,000 characters." sqref="B10:BB10 B6:BB6" xr:uid="{65EDA49F-C6A3-4DF4-83DD-3305977DA807}">
      <formula1>2000</formula1>
    </dataValidation>
  </dataValidations>
  <pageMargins left="0.25" right="0.25" top="0.25" bottom="0.2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EF6C-2E54-41CB-A65D-021D5B8ADA10}">
  <sheetPr codeName="Sheet3"/>
  <dimension ref="A1:BR64"/>
  <sheetViews>
    <sheetView zoomScaleNormal="100" workbookViewId="0">
      <selection activeCell="L11" sqref="L11:Z11"/>
    </sheetView>
  </sheetViews>
  <sheetFormatPr defaultColWidth="8.7109375" defaultRowHeight="15.75" x14ac:dyDescent="0.25"/>
  <cols>
    <col min="1" max="1" width="0.42578125" style="8" customWidth="1"/>
    <col min="2" max="2" width="1.85546875" style="8" customWidth="1"/>
    <col min="3" max="54" width="1.85546875" style="10" customWidth="1"/>
    <col min="55" max="55" width="0.85546875" style="10" customWidth="1"/>
    <col min="56" max="69" width="1.85546875" style="10" customWidth="1"/>
    <col min="70" max="127" width="1.85546875" style="8" customWidth="1"/>
    <col min="128" max="16384" width="8.7109375" style="8"/>
  </cols>
  <sheetData>
    <row r="1" spans="1:70" ht="52.5" customHeight="1" thickTop="1" x14ac:dyDescent="0.25">
      <c r="A1" s="163" t="s">
        <v>512</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5"/>
      <c r="BD1" s="35"/>
      <c r="BE1" s="35"/>
      <c r="BF1" s="35"/>
      <c r="BG1" s="35"/>
      <c r="BH1" s="35"/>
      <c r="BI1" s="35"/>
      <c r="BJ1" s="35"/>
      <c r="BK1" s="35"/>
      <c r="BL1" s="35"/>
      <c r="BM1" s="35"/>
      <c r="BN1" s="35"/>
      <c r="BO1" s="35"/>
      <c r="BP1" s="35"/>
      <c r="BQ1" s="35"/>
      <c r="BR1" s="35"/>
    </row>
    <row r="2" spans="1:70" ht="18.75" x14ac:dyDescent="0.25">
      <c r="A2" s="37"/>
      <c r="B2" s="162" t="s">
        <v>988</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38"/>
      <c r="BD2" s="35"/>
      <c r="BE2" s="35"/>
      <c r="BF2" s="35"/>
      <c r="BG2" s="35"/>
      <c r="BH2" s="35"/>
      <c r="BI2" s="35"/>
      <c r="BJ2" s="35"/>
      <c r="BK2" s="35"/>
      <c r="BL2" s="35"/>
      <c r="BM2" s="35"/>
      <c r="BN2" s="35"/>
      <c r="BO2" s="35"/>
      <c r="BP2" s="35"/>
      <c r="BQ2" s="35"/>
      <c r="BR2" s="35"/>
    </row>
    <row r="3" spans="1:70" ht="33.75" customHeight="1" x14ac:dyDescent="0.25">
      <c r="A3" s="166" t="s">
        <v>516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8"/>
      <c r="BD3" s="35"/>
      <c r="BE3" s="35"/>
      <c r="BF3" s="35"/>
      <c r="BG3" s="35"/>
      <c r="BH3" s="35"/>
      <c r="BI3" s="35"/>
      <c r="BJ3" s="35"/>
      <c r="BK3" s="35"/>
      <c r="BL3" s="35"/>
      <c r="BM3" s="35"/>
      <c r="BN3" s="35"/>
      <c r="BO3" s="35"/>
      <c r="BP3" s="35"/>
      <c r="BQ3" s="35"/>
      <c r="BR3" s="35"/>
    </row>
    <row r="4" spans="1:70" x14ac:dyDescent="0.25">
      <c r="A4" s="45"/>
      <c r="B4" s="11"/>
      <c r="C4" s="179" t="s">
        <v>517</v>
      </c>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2"/>
      <c r="BC4" s="42"/>
    </row>
    <row r="5" spans="1:70" x14ac:dyDescent="0.25">
      <c r="A5" s="45"/>
      <c r="B5" s="11"/>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2"/>
      <c r="BC5" s="42"/>
    </row>
    <row r="6" spans="1:70" x14ac:dyDescent="0.25">
      <c r="A6" s="45"/>
      <c r="B6" s="11"/>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2"/>
      <c r="BC6" s="42"/>
    </row>
    <row r="7" spans="1:70" x14ac:dyDescent="0.25">
      <c r="A7" s="45"/>
      <c r="B7" s="11"/>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2"/>
      <c r="BC7" s="42"/>
    </row>
    <row r="8" spans="1:70" ht="4.5" customHeight="1" x14ac:dyDescent="0.25">
      <c r="A8" s="45"/>
      <c r="B8" s="11"/>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12"/>
      <c r="BC8" s="42"/>
    </row>
    <row r="9" spans="1:70" x14ac:dyDescent="0.25">
      <c r="A9" s="45"/>
      <c r="B9" s="11"/>
      <c r="C9" s="178" t="s">
        <v>520</v>
      </c>
      <c r="D9" s="178"/>
      <c r="E9" s="178"/>
      <c r="F9" s="178"/>
      <c r="G9" s="178"/>
      <c r="H9" s="178"/>
      <c r="I9" s="178"/>
      <c r="J9" s="178"/>
      <c r="K9" s="178"/>
      <c r="L9" s="178"/>
      <c r="M9" s="178"/>
      <c r="N9" s="178"/>
      <c r="O9" s="178"/>
      <c r="P9" s="178"/>
      <c r="Q9" s="178"/>
      <c r="R9" s="178"/>
      <c r="S9" s="178"/>
      <c r="T9" s="178"/>
      <c r="U9" s="178"/>
      <c r="V9" s="178"/>
      <c r="W9" s="178"/>
      <c r="X9" s="178"/>
      <c r="Y9" s="178"/>
      <c r="Z9" s="178"/>
      <c r="AA9" s="11"/>
      <c r="AB9" s="12"/>
      <c r="AC9" s="12"/>
      <c r="AD9" s="178" t="s">
        <v>521</v>
      </c>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2"/>
      <c r="BC9" s="42"/>
    </row>
    <row r="10" spans="1:70" ht="4.5" customHeight="1" x14ac:dyDescent="0.25">
      <c r="A10" s="45"/>
      <c r="B10" s="11"/>
      <c r="C10" s="56"/>
      <c r="D10" s="56"/>
      <c r="E10" s="56"/>
      <c r="F10" s="56"/>
      <c r="G10" s="56"/>
      <c r="H10" s="56"/>
      <c r="I10" s="56"/>
      <c r="J10" s="56"/>
      <c r="K10" s="56"/>
      <c r="L10" s="56"/>
      <c r="M10" s="56"/>
      <c r="N10" s="56"/>
      <c r="O10" s="56"/>
      <c r="P10" s="56"/>
      <c r="Q10" s="56"/>
      <c r="R10" s="56"/>
      <c r="S10" s="56"/>
      <c r="T10" s="56"/>
      <c r="U10" s="56"/>
      <c r="V10" s="56"/>
      <c r="W10" s="56"/>
      <c r="X10" s="56"/>
      <c r="Y10" s="56"/>
      <c r="Z10" s="56"/>
      <c r="AA10" s="11"/>
      <c r="AB10" s="12"/>
      <c r="AC10" s="12"/>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12"/>
      <c r="BC10" s="42"/>
    </row>
    <row r="11" spans="1:70" x14ac:dyDescent="0.25">
      <c r="A11" s="45"/>
      <c r="B11" s="11"/>
      <c r="C11" s="30" t="s">
        <v>519</v>
      </c>
      <c r="D11" s="30"/>
      <c r="E11" s="30"/>
      <c r="F11" s="30"/>
      <c r="G11" s="30"/>
      <c r="H11" s="30"/>
      <c r="I11" s="30"/>
      <c r="J11" s="30"/>
      <c r="K11" s="30"/>
      <c r="L11" s="175"/>
      <c r="M11" s="175"/>
      <c r="N11" s="175"/>
      <c r="O11" s="175"/>
      <c r="P11" s="175"/>
      <c r="Q11" s="175"/>
      <c r="R11" s="175"/>
      <c r="S11" s="175"/>
      <c r="T11" s="175"/>
      <c r="U11" s="175"/>
      <c r="V11" s="175"/>
      <c r="W11" s="175"/>
      <c r="X11" s="175"/>
      <c r="Y11" s="175"/>
      <c r="Z11" s="175"/>
      <c r="AA11" s="12"/>
      <c r="AB11" s="12"/>
      <c r="AC11" s="12"/>
      <c r="AD11" s="30" t="s">
        <v>519</v>
      </c>
      <c r="AE11" s="30"/>
      <c r="AF11" s="30"/>
      <c r="AG11" s="30"/>
      <c r="AH11" s="30"/>
      <c r="AI11" s="30"/>
      <c r="AJ11" s="30"/>
      <c r="AK11" s="30"/>
      <c r="AL11" s="30"/>
      <c r="AM11" s="175"/>
      <c r="AN11" s="175"/>
      <c r="AO11" s="175"/>
      <c r="AP11" s="175"/>
      <c r="AQ11" s="175"/>
      <c r="AR11" s="175"/>
      <c r="AS11" s="175"/>
      <c r="AT11" s="175"/>
      <c r="AU11" s="175"/>
      <c r="AV11" s="175"/>
      <c r="AW11" s="175"/>
      <c r="AX11" s="175"/>
      <c r="AY11" s="175"/>
      <c r="AZ11" s="175"/>
      <c r="BA11" s="175"/>
      <c r="BB11" s="12"/>
      <c r="BC11" s="42"/>
      <c r="BQ11" s="8"/>
    </row>
    <row r="12" spans="1:70" ht="7.5" customHeight="1" x14ac:dyDescent="0.25">
      <c r="A12" s="45"/>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32"/>
      <c r="AQ12" s="12"/>
      <c r="AR12" s="12"/>
      <c r="AS12" s="12"/>
      <c r="AT12" s="12"/>
      <c r="AU12" s="12"/>
      <c r="AV12" s="12"/>
      <c r="AW12" s="12"/>
      <c r="AX12" s="12"/>
      <c r="AY12" s="12"/>
      <c r="AZ12" s="12"/>
      <c r="BA12" s="12"/>
      <c r="BB12" s="12"/>
      <c r="BC12" s="42"/>
    </row>
    <row r="13" spans="1:70" x14ac:dyDescent="0.25">
      <c r="A13" s="45"/>
      <c r="B13" s="11"/>
      <c r="C13" s="148" t="s">
        <v>518</v>
      </c>
      <c r="D13" s="148"/>
      <c r="E13" s="148"/>
      <c r="F13" s="148"/>
      <c r="G13" s="148"/>
      <c r="H13" s="148"/>
      <c r="I13" s="148"/>
      <c r="J13" s="148"/>
      <c r="K13" s="148"/>
      <c r="L13" s="175"/>
      <c r="M13" s="175"/>
      <c r="N13" s="175"/>
      <c r="O13" s="175"/>
      <c r="P13" s="175"/>
      <c r="Q13" s="175"/>
      <c r="R13" s="175"/>
      <c r="S13" s="175"/>
      <c r="T13" s="175"/>
      <c r="U13" s="175"/>
      <c r="V13" s="175"/>
      <c r="W13" s="175"/>
      <c r="X13" s="175"/>
      <c r="Y13" s="175"/>
      <c r="Z13" s="175"/>
      <c r="AA13" s="11"/>
      <c r="AB13" s="12"/>
      <c r="AC13" s="12"/>
      <c r="AD13" s="148" t="s">
        <v>518</v>
      </c>
      <c r="AE13" s="148"/>
      <c r="AF13" s="148"/>
      <c r="AG13" s="148"/>
      <c r="AH13" s="148"/>
      <c r="AI13" s="148"/>
      <c r="AJ13" s="148"/>
      <c r="AK13" s="148"/>
      <c r="AL13" s="148"/>
      <c r="AM13" s="175"/>
      <c r="AN13" s="175"/>
      <c r="AO13" s="175"/>
      <c r="AP13" s="175"/>
      <c r="AQ13" s="175"/>
      <c r="AR13" s="175"/>
      <c r="AS13" s="175"/>
      <c r="AT13" s="175"/>
      <c r="AU13" s="175"/>
      <c r="AV13" s="175"/>
      <c r="AW13" s="175"/>
      <c r="AX13" s="175"/>
      <c r="AY13" s="175"/>
      <c r="AZ13" s="175"/>
      <c r="BA13" s="175"/>
      <c r="BB13" s="12"/>
      <c r="BC13" s="42"/>
    </row>
    <row r="14" spans="1:70" ht="7.5" customHeight="1" x14ac:dyDescent="0.25">
      <c r="A14" s="4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2"/>
      <c r="AC14" s="12"/>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2"/>
      <c r="BC14" s="42"/>
    </row>
    <row r="15" spans="1:70" x14ac:dyDescent="0.25">
      <c r="A15" s="45"/>
      <c r="B15" s="11"/>
      <c r="C15" s="148" t="s">
        <v>5</v>
      </c>
      <c r="D15" s="148"/>
      <c r="E15" s="148"/>
      <c r="F15" s="148"/>
      <c r="G15" s="148"/>
      <c r="H15" s="148"/>
      <c r="I15" s="175"/>
      <c r="J15" s="175"/>
      <c r="K15" s="175"/>
      <c r="L15" s="175"/>
      <c r="M15" s="175"/>
      <c r="N15" s="175"/>
      <c r="O15" s="175"/>
      <c r="P15" s="175"/>
      <c r="Q15" s="175"/>
      <c r="R15" s="175"/>
      <c r="S15" s="175"/>
      <c r="T15" s="175"/>
      <c r="U15" s="175"/>
      <c r="V15" s="175"/>
      <c r="W15" s="175"/>
      <c r="X15" s="175"/>
      <c r="Y15" s="175"/>
      <c r="Z15" s="175"/>
      <c r="AA15" s="11"/>
      <c r="AB15" s="12"/>
      <c r="AC15" s="12"/>
      <c r="AD15" s="148" t="s">
        <v>5</v>
      </c>
      <c r="AE15" s="148"/>
      <c r="AF15" s="148"/>
      <c r="AG15" s="148"/>
      <c r="AH15" s="148"/>
      <c r="AI15" s="148"/>
      <c r="AJ15" s="175"/>
      <c r="AK15" s="175"/>
      <c r="AL15" s="175"/>
      <c r="AM15" s="175"/>
      <c r="AN15" s="175"/>
      <c r="AO15" s="175"/>
      <c r="AP15" s="175"/>
      <c r="AQ15" s="175"/>
      <c r="AR15" s="175"/>
      <c r="AS15" s="175"/>
      <c r="AT15" s="175"/>
      <c r="AU15" s="175"/>
      <c r="AV15" s="175"/>
      <c r="AW15" s="175"/>
      <c r="AX15" s="175"/>
      <c r="AY15" s="175"/>
      <c r="AZ15" s="175"/>
      <c r="BA15" s="175"/>
      <c r="BB15" s="12"/>
      <c r="BC15" s="42"/>
    </row>
    <row r="16" spans="1:70" ht="7.5" customHeight="1" x14ac:dyDescent="0.25">
      <c r="A16" s="4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c r="AC16" s="12"/>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2"/>
      <c r="BC16" s="42"/>
    </row>
    <row r="17" spans="1:55" x14ac:dyDescent="0.25">
      <c r="A17" s="45"/>
      <c r="B17" s="11"/>
      <c r="C17" s="148" t="s">
        <v>6</v>
      </c>
      <c r="D17" s="148"/>
      <c r="E17" s="148"/>
      <c r="F17" s="176"/>
      <c r="G17" s="177"/>
      <c r="H17" s="177"/>
      <c r="I17" s="177"/>
      <c r="J17" s="177"/>
      <c r="K17" s="177"/>
      <c r="L17" s="177"/>
      <c r="M17" s="11"/>
      <c r="N17" s="11"/>
      <c r="O17" s="11"/>
      <c r="P17" s="11"/>
      <c r="Q17" s="11"/>
      <c r="R17" s="11"/>
      <c r="S17" s="11"/>
      <c r="T17" s="11"/>
      <c r="U17" s="11"/>
      <c r="V17" s="11"/>
      <c r="W17" s="11"/>
      <c r="X17" s="11"/>
      <c r="Y17" s="11"/>
      <c r="Z17" s="11"/>
      <c r="AA17" s="11"/>
      <c r="AB17" s="12"/>
      <c r="AC17" s="12"/>
      <c r="AD17" s="148" t="s">
        <v>6</v>
      </c>
      <c r="AE17" s="148"/>
      <c r="AF17" s="148"/>
      <c r="AG17" s="176"/>
      <c r="AH17" s="177"/>
      <c r="AI17" s="177"/>
      <c r="AJ17" s="177"/>
      <c r="AK17" s="177"/>
      <c r="AL17" s="177"/>
      <c r="AM17" s="177"/>
      <c r="AN17" s="11"/>
      <c r="AO17" s="11"/>
      <c r="AP17" s="11"/>
      <c r="AQ17" s="11"/>
      <c r="AR17" s="11"/>
      <c r="AS17" s="11"/>
      <c r="AT17" s="11"/>
      <c r="AU17" s="11"/>
      <c r="AV17" s="11"/>
      <c r="AW17" s="11"/>
      <c r="AX17" s="11"/>
      <c r="AY17" s="11"/>
      <c r="AZ17" s="11"/>
      <c r="BA17" s="11"/>
      <c r="BB17" s="12"/>
      <c r="BC17" s="42"/>
    </row>
    <row r="18" spans="1:55" ht="7.5" customHeight="1" x14ac:dyDescent="0.25">
      <c r="A18" s="45"/>
      <c r="B18" s="11"/>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42"/>
    </row>
    <row r="19" spans="1:55" ht="7.5" customHeight="1" x14ac:dyDescent="0.25">
      <c r="A19" s="45"/>
      <c r="B19" s="11"/>
      <c r="C19" s="55"/>
      <c r="D19" s="55"/>
      <c r="E19" s="55"/>
      <c r="F19" s="55"/>
      <c r="G19" s="55"/>
      <c r="H19" s="55"/>
      <c r="I19" s="55"/>
      <c r="J19" s="55"/>
      <c r="K19" s="55"/>
      <c r="L19" s="55"/>
      <c r="M19" s="55"/>
      <c r="N19" s="55"/>
      <c r="O19" s="55"/>
      <c r="P19" s="55"/>
      <c r="Q19" s="55"/>
      <c r="R19" s="55"/>
      <c r="S19" s="55"/>
      <c r="T19" s="55"/>
      <c r="U19" s="55"/>
      <c r="V19" s="55"/>
      <c r="W19" s="55"/>
      <c r="X19" s="55"/>
      <c r="Y19" s="55"/>
      <c r="Z19" s="55"/>
      <c r="AA19" s="12"/>
      <c r="AB19" s="12"/>
      <c r="AC19" s="12"/>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12"/>
      <c r="BC19" s="42"/>
    </row>
    <row r="20" spans="1:55" x14ac:dyDescent="0.25">
      <c r="A20" s="45"/>
      <c r="B20" s="11"/>
      <c r="C20" s="178" t="s">
        <v>522</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1"/>
      <c r="AB20" s="12"/>
      <c r="AC20" s="12"/>
      <c r="AD20" s="178" t="s">
        <v>523</v>
      </c>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2"/>
      <c r="BC20" s="42"/>
    </row>
    <row r="21" spans="1:55" ht="4.5" customHeight="1" x14ac:dyDescent="0.25">
      <c r="A21" s="45"/>
      <c r="B21" s="11"/>
      <c r="C21" s="56"/>
      <c r="D21" s="56"/>
      <c r="E21" s="56"/>
      <c r="F21" s="56"/>
      <c r="G21" s="56"/>
      <c r="H21" s="56"/>
      <c r="I21" s="56"/>
      <c r="J21" s="56"/>
      <c r="K21" s="56"/>
      <c r="L21" s="56"/>
      <c r="M21" s="56"/>
      <c r="N21" s="56"/>
      <c r="O21" s="56"/>
      <c r="P21" s="56"/>
      <c r="Q21" s="56"/>
      <c r="R21" s="56"/>
      <c r="S21" s="56"/>
      <c r="T21" s="56"/>
      <c r="U21" s="56"/>
      <c r="V21" s="56"/>
      <c r="W21" s="56"/>
      <c r="X21" s="56"/>
      <c r="Y21" s="56"/>
      <c r="Z21" s="56"/>
      <c r="AA21" s="11"/>
      <c r="AB21" s="12"/>
      <c r="AC21" s="12"/>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12"/>
      <c r="BC21" s="42"/>
    </row>
    <row r="22" spans="1:55" x14ac:dyDescent="0.25">
      <c r="A22" s="45"/>
      <c r="B22" s="11"/>
      <c r="C22" s="30" t="s">
        <v>519</v>
      </c>
      <c r="D22" s="30"/>
      <c r="E22" s="30"/>
      <c r="F22" s="30"/>
      <c r="G22" s="30"/>
      <c r="H22" s="30"/>
      <c r="I22" s="30"/>
      <c r="J22" s="30"/>
      <c r="K22" s="30"/>
      <c r="L22" s="175"/>
      <c r="M22" s="175"/>
      <c r="N22" s="175"/>
      <c r="O22" s="175"/>
      <c r="P22" s="175"/>
      <c r="Q22" s="175"/>
      <c r="R22" s="175"/>
      <c r="S22" s="175"/>
      <c r="T22" s="175"/>
      <c r="U22" s="175"/>
      <c r="V22" s="175"/>
      <c r="W22" s="175"/>
      <c r="X22" s="175"/>
      <c r="Y22" s="175"/>
      <c r="Z22" s="175"/>
      <c r="AA22" s="12"/>
      <c r="AB22" s="12"/>
      <c r="AC22" s="12"/>
      <c r="AD22" s="30" t="s">
        <v>519</v>
      </c>
      <c r="AE22" s="30"/>
      <c r="AF22" s="30"/>
      <c r="AG22" s="30"/>
      <c r="AH22" s="30"/>
      <c r="AI22" s="30"/>
      <c r="AJ22" s="30"/>
      <c r="AK22" s="30"/>
      <c r="AL22" s="30"/>
      <c r="AM22" s="175"/>
      <c r="AN22" s="175"/>
      <c r="AO22" s="175"/>
      <c r="AP22" s="175"/>
      <c r="AQ22" s="175"/>
      <c r="AR22" s="175"/>
      <c r="AS22" s="175"/>
      <c r="AT22" s="175"/>
      <c r="AU22" s="175"/>
      <c r="AV22" s="175"/>
      <c r="AW22" s="175"/>
      <c r="AX22" s="175"/>
      <c r="AY22" s="175"/>
      <c r="AZ22" s="175"/>
      <c r="BA22" s="175"/>
      <c r="BB22" s="12"/>
      <c r="BC22" s="42"/>
    </row>
    <row r="23" spans="1:55" ht="7.5" customHeight="1" x14ac:dyDescent="0.25">
      <c r="A23" s="45"/>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42"/>
    </row>
    <row r="24" spans="1:55" x14ac:dyDescent="0.25">
      <c r="A24" s="45"/>
      <c r="B24" s="11"/>
      <c r="C24" s="148" t="s">
        <v>518</v>
      </c>
      <c r="D24" s="148"/>
      <c r="E24" s="148"/>
      <c r="F24" s="148"/>
      <c r="G24" s="148"/>
      <c r="H24" s="148"/>
      <c r="I24" s="148"/>
      <c r="J24" s="148"/>
      <c r="K24" s="148"/>
      <c r="L24" s="175"/>
      <c r="M24" s="175"/>
      <c r="N24" s="175"/>
      <c r="O24" s="175"/>
      <c r="P24" s="175"/>
      <c r="Q24" s="175"/>
      <c r="R24" s="175"/>
      <c r="S24" s="175"/>
      <c r="T24" s="175"/>
      <c r="U24" s="175"/>
      <c r="V24" s="175"/>
      <c r="W24" s="175"/>
      <c r="X24" s="175"/>
      <c r="Y24" s="175"/>
      <c r="Z24" s="175"/>
      <c r="AA24" s="11"/>
      <c r="AB24" s="12"/>
      <c r="AC24" s="12"/>
      <c r="AD24" s="148" t="s">
        <v>518</v>
      </c>
      <c r="AE24" s="148"/>
      <c r="AF24" s="148"/>
      <c r="AG24" s="148"/>
      <c r="AH24" s="148"/>
      <c r="AI24" s="148"/>
      <c r="AJ24" s="148"/>
      <c r="AK24" s="148"/>
      <c r="AL24" s="148"/>
      <c r="AM24" s="175"/>
      <c r="AN24" s="175"/>
      <c r="AO24" s="175"/>
      <c r="AP24" s="175"/>
      <c r="AQ24" s="175"/>
      <c r="AR24" s="175"/>
      <c r="AS24" s="175"/>
      <c r="AT24" s="175"/>
      <c r="AU24" s="175"/>
      <c r="AV24" s="175"/>
      <c r="AW24" s="175"/>
      <c r="AX24" s="175"/>
      <c r="AY24" s="175"/>
      <c r="AZ24" s="175"/>
      <c r="BA24" s="175"/>
      <c r="BB24" s="12"/>
      <c r="BC24" s="42"/>
    </row>
    <row r="25" spans="1:55" ht="7.5" customHeight="1" x14ac:dyDescent="0.25">
      <c r="A25" s="4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c r="AC25" s="12"/>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c r="BC25" s="42"/>
    </row>
    <row r="26" spans="1:55" x14ac:dyDescent="0.25">
      <c r="A26" s="45"/>
      <c r="B26" s="11"/>
      <c r="C26" s="148" t="s">
        <v>5</v>
      </c>
      <c r="D26" s="148"/>
      <c r="E26" s="148"/>
      <c r="F26" s="148"/>
      <c r="G26" s="148"/>
      <c r="H26" s="148"/>
      <c r="I26" s="175"/>
      <c r="J26" s="175"/>
      <c r="K26" s="175"/>
      <c r="L26" s="175"/>
      <c r="M26" s="175"/>
      <c r="N26" s="175"/>
      <c r="O26" s="175"/>
      <c r="P26" s="175"/>
      <c r="Q26" s="175"/>
      <c r="R26" s="175"/>
      <c r="S26" s="175"/>
      <c r="T26" s="175"/>
      <c r="U26" s="175"/>
      <c r="V26" s="175"/>
      <c r="W26" s="175"/>
      <c r="X26" s="175"/>
      <c r="Y26" s="175"/>
      <c r="Z26" s="175"/>
      <c r="AA26" s="11"/>
      <c r="AB26" s="12"/>
      <c r="AC26" s="12"/>
      <c r="AD26" s="148" t="s">
        <v>5</v>
      </c>
      <c r="AE26" s="148"/>
      <c r="AF26" s="148"/>
      <c r="AG26" s="148"/>
      <c r="AH26" s="148"/>
      <c r="AI26" s="148"/>
      <c r="AJ26" s="175"/>
      <c r="AK26" s="175"/>
      <c r="AL26" s="175"/>
      <c r="AM26" s="175"/>
      <c r="AN26" s="175"/>
      <c r="AO26" s="175"/>
      <c r="AP26" s="175"/>
      <c r="AQ26" s="175"/>
      <c r="AR26" s="175"/>
      <c r="AS26" s="175"/>
      <c r="AT26" s="175"/>
      <c r="AU26" s="175"/>
      <c r="AV26" s="175"/>
      <c r="AW26" s="175"/>
      <c r="AX26" s="175"/>
      <c r="AY26" s="175"/>
      <c r="AZ26" s="175"/>
      <c r="BA26" s="175"/>
      <c r="BB26" s="12"/>
      <c r="BC26" s="42"/>
    </row>
    <row r="27" spans="1:55" ht="7.5" customHeight="1" x14ac:dyDescent="0.25">
      <c r="A27" s="4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2"/>
      <c r="AC27" s="12"/>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2"/>
      <c r="BC27" s="42"/>
    </row>
    <row r="28" spans="1:55" x14ac:dyDescent="0.25">
      <c r="A28" s="45"/>
      <c r="B28" s="11"/>
      <c r="C28" s="148" t="s">
        <v>6</v>
      </c>
      <c r="D28" s="148"/>
      <c r="E28" s="148"/>
      <c r="F28" s="176"/>
      <c r="G28" s="177"/>
      <c r="H28" s="177"/>
      <c r="I28" s="177"/>
      <c r="J28" s="177"/>
      <c r="K28" s="177"/>
      <c r="L28" s="177"/>
      <c r="M28" s="11"/>
      <c r="N28" s="11"/>
      <c r="O28" s="11"/>
      <c r="P28" s="11"/>
      <c r="Q28" s="11"/>
      <c r="R28" s="11"/>
      <c r="S28" s="11"/>
      <c r="T28" s="11"/>
      <c r="U28" s="11"/>
      <c r="V28" s="11"/>
      <c r="W28" s="11"/>
      <c r="X28" s="11"/>
      <c r="Y28" s="11"/>
      <c r="Z28" s="11"/>
      <c r="AA28" s="11"/>
      <c r="AB28" s="12"/>
      <c r="AC28" s="12"/>
      <c r="AD28" s="148" t="s">
        <v>6</v>
      </c>
      <c r="AE28" s="148"/>
      <c r="AF28" s="148"/>
      <c r="AG28" s="176"/>
      <c r="AH28" s="177"/>
      <c r="AI28" s="177"/>
      <c r="AJ28" s="177"/>
      <c r="AK28" s="177"/>
      <c r="AL28" s="177"/>
      <c r="AM28" s="177"/>
      <c r="AN28" s="11"/>
      <c r="AO28" s="11"/>
      <c r="AP28" s="11"/>
      <c r="AQ28" s="11"/>
      <c r="AR28" s="11"/>
      <c r="AS28" s="11"/>
      <c r="AT28" s="11"/>
      <c r="AU28" s="11"/>
      <c r="AV28" s="11"/>
      <c r="AW28" s="11"/>
      <c r="AX28" s="11"/>
      <c r="AY28" s="11"/>
      <c r="AZ28" s="11"/>
      <c r="BA28" s="11"/>
      <c r="BB28" s="12"/>
      <c r="BC28" s="42"/>
    </row>
    <row r="29" spans="1:55" ht="7.5" customHeight="1" x14ac:dyDescent="0.25">
      <c r="A29" s="4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42"/>
    </row>
    <row r="30" spans="1:55" ht="7.5" customHeight="1" x14ac:dyDescent="0.25">
      <c r="A30" s="45"/>
      <c r="B30" s="11"/>
      <c r="C30" s="55"/>
      <c r="D30" s="55"/>
      <c r="E30" s="55"/>
      <c r="F30" s="55"/>
      <c r="G30" s="55"/>
      <c r="H30" s="55"/>
      <c r="I30" s="55"/>
      <c r="J30" s="55"/>
      <c r="K30" s="55"/>
      <c r="L30" s="55"/>
      <c r="M30" s="55"/>
      <c r="N30" s="55"/>
      <c r="O30" s="55"/>
      <c r="P30" s="55"/>
      <c r="Q30" s="55"/>
      <c r="R30" s="55"/>
      <c r="S30" s="55"/>
      <c r="T30" s="55"/>
      <c r="U30" s="55"/>
      <c r="V30" s="55"/>
      <c r="W30" s="55"/>
      <c r="X30" s="55"/>
      <c r="Y30" s="55"/>
      <c r="Z30" s="55"/>
      <c r="AA30" s="12"/>
      <c r="AB30" s="12"/>
      <c r="AC30" s="12"/>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12"/>
      <c r="BC30" s="42"/>
    </row>
    <row r="31" spans="1:55" x14ac:dyDescent="0.25">
      <c r="A31" s="45"/>
      <c r="B31" s="11"/>
      <c r="C31" s="178" t="s">
        <v>524</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1"/>
      <c r="AB31" s="12"/>
      <c r="AC31" s="12"/>
      <c r="AD31" s="178" t="s">
        <v>525</v>
      </c>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2"/>
      <c r="BC31" s="42"/>
    </row>
    <row r="32" spans="1:55" ht="4.5" customHeight="1" x14ac:dyDescent="0.25">
      <c r="A32" s="45"/>
      <c r="B32" s="11"/>
      <c r="C32" s="56"/>
      <c r="D32" s="56"/>
      <c r="E32" s="56"/>
      <c r="F32" s="56"/>
      <c r="G32" s="56"/>
      <c r="H32" s="56"/>
      <c r="I32" s="56"/>
      <c r="J32" s="56"/>
      <c r="K32" s="56"/>
      <c r="L32" s="56"/>
      <c r="M32" s="56"/>
      <c r="N32" s="56"/>
      <c r="O32" s="56"/>
      <c r="P32" s="56"/>
      <c r="Q32" s="56"/>
      <c r="R32" s="56"/>
      <c r="S32" s="56"/>
      <c r="T32" s="56"/>
      <c r="U32" s="56"/>
      <c r="V32" s="56"/>
      <c r="W32" s="56"/>
      <c r="X32" s="56"/>
      <c r="Y32" s="56"/>
      <c r="Z32" s="56"/>
      <c r="AA32" s="11"/>
      <c r="AB32" s="12"/>
      <c r="AC32" s="12"/>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12"/>
      <c r="BC32" s="42"/>
    </row>
    <row r="33" spans="1:55" x14ac:dyDescent="0.25">
      <c r="A33" s="45"/>
      <c r="B33" s="11"/>
      <c r="C33" s="30" t="s">
        <v>519</v>
      </c>
      <c r="D33" s="30"/>
      <c r="E33" s="30"/>
      <c r="F33" s="30"/>
      <c r="G33" s="30"/>
      <c r="H33" s="30"/>
      <c r="I33" s="30"/>
      <c r="J33" s="30"/>
      <c r="K33" s="30"/>
      <c r="L33" s="175"/>
      <c r="M33" s="175"/>
      <c r="N33" s="175"/>
      <c r="O33" s="175"/>
      <c r="P33" s="175"/>
      <c r="Q33" s="175"/>
      <c r="R33" s="175"/>
      <c r="S33" s="175"/>
      <c r="T33" s="175"/>
      <c r="U33" s="175"/>
      <c r="V33" s="175"/>
      <c r="W33" s="175"/>
      <c r="X33" s="175"/>
      <c r="Y33" s="175"/>
      <c r="Z33" s="175"/>
      <c r="AA33" s="12"/>
      <c r="AB33" s="12"/>
      <c r="AC33" s="12"/>
      <c r="AD33" s="30" t="s">
        <v>519</v>
      </c>
      <c r="AE33" s="30"/>
      <c r="AF33" s="30"/>
      <c r="AG33" s="30"/>
      <c r="AH33" s="30"/>
      <c r="AI33" s="30"/>
      <c r="AJ33" s="30"/>
      <c r="AK33" s="30"/>
      <c r="AL33" s="30"/>
      <c r="AM33" s="175"/>
      <c r="AN33" s="175"/>
      <c r="AO33" s="175"/>
      <c r="AP33" s="175"/>
      <c r="AQ33" s="175"/>
      <c r="AR33" s="175"/>
      <c r="AS33" s="175"/>
      <c r="AT33" s="175"/>
      <c r="AU33" s="175"/>
      <c r="AV33" s="175"/>
      <c r="AW33" s="175"/>
      <c r="AX33" s="175"/>
      <c r="AY33" s="175"/>
      <c r="AZ33" s="175"/>
      <c r="BA33" s="175"/>
      <c r="BB33" s="12"/>
      <c r="BC33" s="42"/>
    </row>
    <row r="34" spans="1:55" ht="7.5" customHeight="1" x14ac:dyDescent="0.25">
      <c r="A34" s="45"/>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42"/>
    </row>
    <row r="35" spans="1:55" x14ac:dyDescent="0.25">
      <c r="A35" s="45"/>
      <c r="B35" s="11"/>
      <c r="C35" s="148" t="s">
        <v>518</v>
      </c>
      <c r="D35" s="148"/>
      <c r="E35" s="148"/>
      <c r="F35" s="148"/>
      <c r="G35" s="148"/>
      <c r="H35" s="148"/>
      <c r="I35" s="148"/>
      <c r="J35" s="148"/>
      <c r="K35" s="148"/>
      <c r="L35" s="175"/>
      <c r="M35" s="175"/>
      <c r="N35" s="175"/>
      <c r="O35" s="175"/>
      <c r="P35" s="175"/>
      <c r="Q35" s="175"/>
      <c r="R35" s="175"/>
      <c r="S35" s="175"/>
      <c r="T35" s="175"/>
      <c r="U35" s="175"/>
      <c r="V35" s="175"/>
      <c r="W35" s="175"/>
      <c r="X35" s="175"/>
      <c r="Y35" s="175"/>
      <c r="Z35" s="175"/>
      <c r="AA35" s="11"/>
      <c r="AB35" s="12"/>
      <c r="AC35" s="12"/>
      <c r="AD35" s="148" t="s">
        <v>518</v>
      </c>
      <c r="AE35" s="148"/>
      <c r="AF35" s="148"/>
      <c r="AG35" s="148"/>
      <c r="AH35" s="148"/>
      <c r="AI35" s="148"/>
      <c r="AJ35" s="148"/>
      <c r="AK35" s="148"/>
      <c r="AL35" s="148"/>
      <c r="AM35" s="175"/>
      <c r="AN35" s="175"/>
      <c r="AO35" s="175"/>
      <c r="AP35" s="175"/>
      <c r="AQ35" s="175"/>
      <c r="AR35" s="175"/>
      <c r="AS35" s="175"/>
      <c r="AT35" s="175"/>
      <c r="AU35" s="175"/>
      <c r="AV35" s="175"/>
      <c r="AW35" s="175"/>
      <c r="AX35" s="175"/>
      <c r="AY35" s="175"/>
      <c r="AZ35" s="175"/>
      <c r="BA35" s="175"/>
      <c r="BB35" s="12"/>
      <c r="BC35" s="42"/>
    </row>
    <row r="36" spans="1:55" ht="7.5" customHeight="1" x14ac:dyDescent="0.25">
      <c r="A36" s="4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2"/>
      <c r="AC36" s="12"/>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2"/>
      <c r="BC36" s="42"/>
    </row>
    <row r="37" spans="1:55" x14ac:dyDescent="0.25">
      <c r="A37" s="45"/>
      <c r="B37" s="11"/>
      <c r="C37" s="148" t="s">
        <v>5</v>
      </c>
      <c r="D37" s="148"/>
      <c r="E37" s="148"/>
      <c r="F37" s="148"/>
      <c r="G37" s="148"/>
      <c r="H37" s="148"/>
      <c r="I37" s="175"/>
      <c r="J37" s="175"/>
      <c r="K37" s="175"/>
      <c r="L37" s="175"/>
      <c r="M37" s="175"/>
      <c r="N37" s="175"/>
      <c r="O37" s="175"/>
      <c r="P37" s="175"/>
      <c r="Q37" s="175"/>
      <c r="R37" s="175"/>
      <c r="S37" s="175"/>
      <c r="T37" s="175"/>
      <c r="U37" s="175"/>
      <c r="V37" s="175"/>
      <c r="W37" s="175"/>
      <c r="X37" s="175"/>
      <c r="Y37" s="175"/>
      <c r="Z37" s="175"/>
      <c r="AA37" s="11"/>
      <c r="AB37" s="12"/>
      <c r="AC37" s="12"/>
      <c r="AD37" s="148" t="s">
        <v>5</v>
      </c>
      <c r="AE37" s="148"/>
      <c r="AF37" s="148"/>
      <c r="AG37" s="148"/>
      <c r="AH37" s="148"/>
      <c r="AI37" s="148"/>
      <c r="AJ37" s="175"/>
      <c r="AK37" s="175"/>
      <c r="AL37" s="175"/>
      <c r="AM37" s="175"/>
      <c r="AN37" s="175"/>
      <c r="AO37" s="175"/>
      <c r="AP37" s="175"/>
      <c r="AQ37" s="175"/>
      <c r="AR37" s="175"/>
      <c r="AS37" s="175"/>
      <c r="AT37" s="175"/>
      <c r="AU37" s="175"/>
      <c r="AV37" s="175"/>
      <c r="AW37" s="175"/>
      <c r="AX37" s="175"/>
      <c r="AY37" s="175"/>
      <c r="AZ37" s="175"/>
      <c r="BA37" s="175"/>
      <c r="BB37" s="12"/>
      <c r="BC37" s="42"/>
    </row>
    <row r="38" spans="1:55" ht="7.5" customHeight="1" x14ac:dyDescent="0.25">
      <c r="A38" s="4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2"/>
      <c r="AC38" s="12"/>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2"/>
      <c r="BC38" s="42"/>
    </row>
    <row r="39" spans="1:55" x14ac:dyDescent="0.25">
      <c r="A39" s="45"/>
      <c r="B39" s="11"/>
      <c r="C39" s="148" t="s">
        <v>6</v>
      </c>
      <c r="D39" s="148"/>
      <c r="E39" s="148"/>
      <c r="F39" s="176"/>
      <c r="G39" s="177"/>
      <c r="H39" s="177"/>
      <c r="I39" s="177"/>
      <c r="J39" s="177"/>
      <c r="K39" s="177"/>
      <c r="L39" s="177"/>
      <c r="M39" s="11"/>
      <c r="N39" s="11"/>
      <c r="O39" s="11"/>
      <c r="P39" s="11"/>
      <c r="Q39" s="11"/>
      <c r="R39" s="11"/>
      <c r="S39" s="11"/>
      <c r="T39" s="11"/>
      <c r="U39" s="11"/>
      <c r="V39" s="11"/>
      <c r="W39" s="11"/>
      <c r="X39" s="11"/>
      <c r="Y39" s="11"/>
      <c r="Z39" s="11"/>
      <c r="AA39" s="11"/>
      <c r="AB39" s="12"/>
      <c r="AC39" s="12"/>
      <c r="AD39" s="148" t="s">
        <v>6</v>
      </c>
      <c r="AE39" s="148"/>
      <c r="AF39" s="148"/>
      <c r="AG39" s="176"/>
      <c r="AH39" s="177"/>
      <c r="AI39" s="177"/>
      <c r="AJ39" s="177"/>
      <c r="AK39" s="177"/>
      <c r="AL39" s="177"/>
      <c r="AM39" s="177"/>
      <c r="AN39" s="11"/>
      <c r="AO39" s="11"/>
      <c r="AP39" s="11"/>
      <c r="AQ39" s="11"/>
      <c r="AR39" s="11"/>
      <c r="AS39" s="11"/>
      <c r="AT39" s="11"/>
      <c r="AU39" s="11"/>
      <c r="AV39" s="11"/>
      <c r="AW39" s="11"/>
      <c r="AX39" s="11"/>
      <c r="AY39" s="11"/>
      <c r="AZ39" s="11"/>
      <c r="BA39" s="11"/>
      <c r="BB39" s="12"/>
      <c r="BC39" s="42"/>
    </row>
    <row r="40" spans="1:55" ht="7.5" customHeight="1" x14ac:dyDescent="0.25">
      <c r="A40" s="45"/>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42"/>
    </row>
    <row r="41" spans="1:55" ht="7.5" customHeight="1" x14ac:dyDescent="0.25">
      <c r="A41" s="45"/>
      <c r="B41" s="11"/>
      <c r="C41" s="55"/>
      <c r="D41" s="55"/>
      <c r="E41" s="55"/>
      <c r="F41" s="55"/>
      <c r="G41" s="55"/>
      <c r="H41" s="55"/>
      <c r="I41" s="55"/>
      <c r="J41" s="55"/>
      <c r="K41" s="55"/>
      <c r="L41" s="55"/>
      <c r="M41" s="55"/>
      <c r="N41" s="55"/>
      <c r="O41" s="55"/>
      <c r="P41" s="55"/>
      <c r="Q41" s="55"/>
      <c r="R41" s="55"/>
      <c r="S41" s="55"/>
      <c r="T41" s="55"/>
      <c r="U41" s="55"/>
      <c r="V41" s="55"/>
      <c r="W41" s="55"/>
      <c r="X41" s="55"/>
      <c r="Y41" s="55"/>
      <c r="Z41" s="55"/>
      <c r="AA41" s="12"/>
      <c r="AB41" s="12"/>
      <c r="AC41" s="12"/>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12"/>
      <c r="BC41" s="42"/>
    </row>
    <row r="42" spans="1:55" x14ac:dyDescent="0.25">
      <c r="A42" s="45"/>
      <c r="B42" s="11"/>
      <c r="C42" s="178" t="s">
        <v>526</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1"/>
      <c r="AB42" s="12"/>
      <c r="AC42" s="12"/>
      <c r="AD42" s="178" t="s">
        <v>527</v>
      </c>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2"/>
      <c r="BC42" s="42"/>
    </row>
    <row r="43" spans="1:55" ht="4.5" customHeight="1" x14ac:dyDescent="0.25">
      <c r="A43" s="45"/>
      <c r="B43" s="11"/>
      <c r="C43" s="56"/>
      <c r="D43" s="56"/>
      <c r="E43" s="56"/>
      <c r="F43" s="56"/>
      <c r="G43" s="56"/>
      <c r="H43" s="56"/>
      <c r="I43" s="56"/>
      <c r="J43" s="56"/>
      <c r="K43" s="56"/>
      <c r="L43" s="56"/>
      <c r="M43" s="56"/>
      <c r="N43" s="56"/>
      <c r="O43" s="56"/>
      <c r="P43" s="56"/>
      <c r="Q43" s="56"/>
      <c r="R43" s="56"/>
      <c r="S43" s="56"/>
      <c r="T43" s="56"/>
      <c r="U43" s="56"/>
      <c r="V43" s="56"/>
      <c r="W43" s="56"/>
      <c r="X43" s="56"/>
      <c r="Y43" s="56"/>
      <c r="Z43" s="56"/>
      <c r="AA43" s="11"/>
      <c r="AB43" s="12"/>
      <c r="AC43" s="12"/>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12"/>
      <c r="BC43" s="42"/>
    </row>
    <row r="44" spans="1:55" x14ac:dyDescent="0.25">
      <c r="A44" s="45"/>
      <c r="B44" s="11"/>
      <c r="C44" s="30" t="s">
        <v>519</v>
      </c>
      <c r="D44" s="30"/>
      <c r="E44" s="30"/>
      <c r="F44" s="30"/>
      <c r="G44" s="30"/>
      <c r="H44" s="30"/>
      <c r="I44" s="30"/>
      <c r="J44" s="30"/>
      <c r="K44" s="30"/>
      <c r="L44" s="175"/>
      <c r="M44" s="175"/>
      <c r="N44" s="175"/>
      <c r="O44" s="175"/>
      <c r="P44" s="175"/>
      <c r="Q44" s="175"/>
      <c r="R44" s="175"/>
      <c r="S44" s="175"/>
      <c r="T44" s="175"/>
      <c r="U44" s="175"/>
      <c r="V44" s="175"/>
      <c r="W44" s="175"/>
      <c r="X44" s="175"/>
      <c r="Y44" s="175"/>
      <c r="Z44" s="175"/>
      <c r="AA44" s="12"/>
      <c r="AB44" s="12"/>
      <c r="AC44" s="12"/>
      <c r="AD44" s="30" t="s">
        <v>519</v>
      </c>
      <c r="AE44" s="30"/>
      <c r="AF44" s="30"/>
      <c r="AG44" s="30"/>
      <c r="AH44" s="30"/>
      <c r="AI44" s="30"/>
      <c r="AJ44" s="30"/>
      <c r="AK44" s="30"/>
      <c r="AL44" s="30"/>
      <c r="AM44" s="175"/>
      <c r="AN44" s="175"/>
      <c r="AO44" s="175"/>
      <c r="AP44" s="175"/>
      <c r="AQ44" s="175"/>
      <c r="AR44" s="175"/>
      <c r="AS44" s="175"/>
      <c r="AT44" s="175"/>
      <c r="AU44" s="175"/>
      <c r="AV44" s="175"/>
      <c r="AW44" s="175"/>
      <c r="AX44" s="175"/>
      <c r="AY44" s="175"/>
      <c r="AZ44" s="175"/>
      <c r="BA44" s="175"/>
      <c r="BB44" s="12"/>
      <c r="BC44" s="42"/>
    </row>
    <row r="45" spans="1:55" ht="7.5" customHeight="1" x14ac:dyDescent="0.25">
      <c r="A45" s="45"/>
      <c r="B45" s="11"/>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42"/>
    </row>
    <row r="46" spans="1:55" x14ac:dyDescent="0.25">
      <c r="A46" s="45"/>
      <c r="B46" s="11"/>
      <c r="C46" s="148" t="s">
        <v>518</v>
      </c>
      <c r="D46" s="148"/>
      <c r="E46" s="148"/>
      <c r="F46" s="148"/>
      <c r="G46" s="148"/>
      <c r="H46" s="148"/>
      <c r="I46" s="148"/>
      <c r="J46" s="148"/>
      <c r="K46" s="148"/>
      <c r="L46" s="175"/>
      <c r="M46" s="175"/>
      <c r="N46" s="175"/>
      <c r="O46" s="175"/>
      <c r="P46" s="175"/>
      <c r="Q46" s="175"/>
      <c r="R46" s="175"/>
      <c r="S46" s="175"/>
      <c r="T46" s="175"/>
      <c r="U46" s="175"/>
      <c r="V46" s="175"/>
      <c r="W46" s="175"/>
      <c r="X46" s="175"/>
      <c r="Y46" s="175"/>
      <c r="Z46" s="175"/>
      <c r="AA46" s="11"/>
      <c r="AB46" s="12"/>
      <c r="AC46" s="12"/>
      <c r="AD46" s="148" t="s">
        <v>518</v>
      </c>
      <c r="AE46" s="148"/>
      <c r="AF46" s="148"/>
      <c r="AG46" s="148"/>
      <c r="AH46" s="148"/>
      <c r="AI46" s="148"/>
      <c r="AJ46" s="148"/>
      <c r="AK46" s="148"/>
      <c r="AL46" s="148"/>
      <c r="AM46" s="175"/>
      <c r="AN46" s="175"/>
      <c r="AO46" s="175"/>
      <c r="AP46" s="175"/>
      <c r="AQ46" s="175"/>
      <c r="AR46" s="175"/>
      <c r="AS46" s="175"/>
      <c r="AT46" s="175"/>
      <c r="AU46" s="175"/>
      <c r="AV46" s="175"/>
      <c r="AW46" s="175"/>
      <c r="AX46" s="175"/>
      <c r="AY46" s="175"/>
      <c r="AZ46" s="175"/>
      <c r="BA46" s="175"/>
      <c r="BB46" s="12"/>
      <c r="BC46" s="42"/>
    </row>
    <row r="47" spans="1:55" ht="7.5" customHeight="1" x14ac:dyDescent="0.25">
      <c r="A47" s="4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2"/>
      <c r="AC47" s="12"/>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2"/>
      <c r="BC47" s="42"/>
    </row>
    <row r="48" spans="1:55" x14ac:dyDescent="0.25">
      <c r="A48" s="45"/>
      <c r="B48" s="11"/>
      <c r="C48" s="148" t="s">
        <v>5</v>
      </c>
      <c r="D48" s="148"/>
      <c r="E48" s="148"/>
      <c r="F48" s="148"/>
      <c r="G48" s="148"/>
      <c r="H48" s="148"/>
      <c r="I48" s="175"/>
      <c r="J48" s="175"/>
      <c r="K48" s="175"/>
      <c r="L48" s="175"/>
      <c r="M48" s="175"/>
      <c r="N48" s="175"/>
      <c r="O48" s="175"/>
      <c r="P48" s="175"/>
      <c r="Q48" s="175"/>
      <c r="R48" s="175"/>
      <c r="S48" s="175"/>
      <c r="T48" s="175"/>
      <c r="U48" s="175"/>
      <c r="V48" s="175"/>
      <c r="W48" s="175"/>
      <c r="X48" s="175"/>
      <c r="Y48" s="175"/>
      <c r="Z48" s="175"/>
      <c r="AA48" s="11"/>
      <c r="AB48" s="12"/>
      <c r="AC48" s="12"/>
      <c r="AD48" s="148" t="s">
        <v>5</v>
      </c>
      <c r="AE48" s="148"/>
      <c r="AF48" s="148"/>
      <c r="AG48" s="148"/>
      <c r="AH48" s="148"/>
      <c r="AI48" s="148"/>
      <c r="AJ48" s="175"/>
      <c r="AK48" s="175"/>
      <c r="AL48" s="175"/>
      <c r="AM48" s="175"/>
      <c r="AN48" s="175"/>
      <c r="AO48" s="175"/>
      <c r="AP48" s="175"/>
      <c r="AQ48" s="175"/>
      <c r="AR48" s="175"/>
      <c r="AS48" s="175"/>
      <c r="AT48" s="175"/>
      <c r="AU48" s="175"/>
      <c r="AV48" s="175"/>
      <c r="AW48" s="175"/>
      <c r="AX48" s="175"/>
      <c r="AY48" s="175"/>
      <c r="AZ48" s="175"/>
      <c r="BA48" s="175"/>
      <c r="BB48" s="12"/>
      <c r="BC48" s="42"/>
    </row>
    <row r="49" spans="1:55" ht="7.5" customHeight="1" x14ac:dyDescent="0.25">
      <c r="A49" s="4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2"/>
      <c r="AC49" s="12"/>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2"/>
      <c r="BC49" s="42"/>
    </row>
    <row r="50" spans="1:55" x14ac:dyDescent="0.25">
      <c r="A50" s="45"/>
      <c r="B50" s="11"/>
      <c r="C50" s="148" t="s">
        <v>6</v>
      </c>
      <c r="D50" s="148"/>
      <c r="E50" s="148"/>
      <c r="F50" s="176"/>
      <c r="G50" s="177"/>
      <c r="H50" s="177"/>
      <c r="I50" s="177"/>
      <c r="J50" s="177"/>
      <c r="K50" s="177"/>
      <c r="L50" s="177"/>
      <c r="M50" s="11"/>
      <c r="N50" s="11"/>
      <c r="O50" s="11"/>
      <c r="P50" s="11"/>
      <c r="Q50" s="11"/>
      <c r="R50" s="11"/>
      <c r="S50" s="11"/>
      <c r="T50" s="11"/>
      <c r="U50" s="11"/>
      <c r="V50" s="11"/>
      <c r="W50" s="11"/>
      <c r="X50" s="11"/>
      <c r="Y50" s="11"/>
      <c r="Z50" s="11"/>
      <c r="AA50" s="11"/>
      <c r="AB50" s="12"/>
      <c r="AC50" s="12"/>
      <c r="AD50" s="148" t="s">
        <v>6</v>
      </c>
      <c r="AE50" s="148"/>
      <c r="AF50" s="148"/>
      <c r="AG50" s="176"/>
      <c r="AH50" s="177"/>
      <c r="AI50" s="177"/>
      <c r="AJ50" s="177"/>
      <c r="AK50" s="177"/>
      <c r="AL50" s="177"/>
      <c r="AM50" s="177"/>
      <c r="AN50" s="11"/>
      <c r="AO50" s="11"/>
      <c r="AP50" s="11"/>
      <c r="AQ50" s="11"/>
      <c r="AR50" s="11"/>
      <c r="AS50" s="11"/>
      <c r="AT50" s="11"/>
      <c r="AU50" s="11"/>
      <c r="AV50" s="11"/>
      <c r="AW50" s="11"/>
      <c r="AX50" s="11"/>
      <c r="AY50" s="11"/>
      <c r="AZ50" s="11"/>
      <c r="BA50" s="11"/>
      <c r="BB50" s="12"/>
      <c r="BC50" s="42"/>
    </row>
    <row r="51" spans="1:55" ht="7.5" customHeight="1" x14ac:dyDescent="0.25">
      <c r="A51" s="45"/>
      <c r="B51" s="11"/>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42"/>
    </row>
    <row r="52" spans="1:55" ht="7.5" customHeight="1" x14ac:dyDescent="0.25">
      <c r="A52" s="45"/>
      <c r="B52" s="11"/>
      <c r="C52" s="55"/>
      <c r="D52" s="55"/>
      <c r="E52" s="55"/>
      <c r="F52" s="55"/>
      <c r="G52" s="55"/>
      <c r="H52" s="55"/>
      <c r="I52" s="55"/>
      <c r="J52" s="55"/>
      <c r="K52" s="55"/>
      <c r="L52" s="55"/>
      <c r="M52" s="55"/>
      <c r="N52" s="55"/>
      <c r="O52" s="55"/>
      <c r="P52" s="55"/>
      <c r="Q52" s="55"/>
      <c r="R52" s="55"/>
      <c r="S52" s="55"/>
      <c r="T52" s="55"/>
      <c r="U52" s="55"/>
      <c r="V52" s="55"/>
      <c r="W52" s="55"/>
      <c r="X52" s="55"/>
      <c r="Y52" s="55"/>
      <c r="Z52" s="55"/>
      <c r="AA52" s="12"/>
      <c r="AB52" s="12"/>
      <c r="AC52" s="12"/>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12"/>
      <c r="BC52" s="42"/>
    </row>
    <row r="53" spans="1:55" x14ac:dyDescent="0.25">
      <c r="A53" s="45"/>
      <c r="B53" s="11"/>
      <c r="C53" s="178" t="s">
        <v>528</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1"/>
      <c r="AB53" s="12"/>
      <c r="AC53" s="12"/>
      <c r="AD53" s="178" t="s">
        <v>529</v>
      </c>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2"/>
      <c r="BC53" s="42"/>
    </row>
    <row r="54" spans="1:55" ht="4.5" customHeight="1" x14ac:dyDescent="0.25">
      <c r="A54" s="45"/>
      <c r="B54" s="11"/>
      <c r="C54" s="56"/>
      <c r="D54" s="56"/>
      <c r="E54" s="56"/>
      <c r="F54" s="56"/>
      <c r="G54" s="56"/>
      <c r="H54" s="56"/>
      <c r="I54" s="56"/>
      <c r="J54" s="56"/>
      <c r="K54" s="56"/>
      <c r="L54" s="56"/>
      <c r="M54" s="56"/>
      <c r="N54" s="56"/>
      <c r="O54" s="56"/>
      <c r="P54" s="56"/>
      <c r="Q54" s="56"/>
      <c r="R54" s="56"/>
      <c r="S54" s="56"/>
      <c r="T54" s="56"/>
      <c r="U54" s="56"/>
      <c r="V54" s="56"/>
      <c r="W54" s="56"/>
      <c r="X54" s="56"/>
      <c r="Y54" s="56"/>
      <c r="Z54" s="56"/>
      <c r="AA54" s="11"/>
      <c r="AB54" s="12"/>
      <c r="AC54" s="12"/>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12"/>
      <c r="BC54" s="42"/>
    </row>
    <row r="55" spans="1:55" x14ac:dyDescent="0.25">
      <c r="A55" s="45"/>
      <c r="B55" s="11"/>
      <c r="C55" s="30" t="s">
        <v>519</v>
      </c>
      <c r="D55" s="30"/>
      <c r="E55" s="30"/>
      <c r="F55" s="30"/>
      <c r="G55" s="30"/>
      <c r="H55" s="30"/>
      <c r="I55" s="30"/>
      <c r="J55" s="30"/>
      <c r="K55" s="30"/>
      <c r="L55" s="175"/>
      <c r="M55" s="175"/>
      <c r="N55" s="175"/>
      <c r="O55" s="175"/>
      <c r="P55" s="175"/>
      <c r="Q55" s="175"/>
      <c r="R55" s="175"/>
      <c r="S55" s="175"/>
      <c r="T55" s="175"/>
      <c r="U55" s="175"/>
      <c r="V55" s="175"/>
      <c r="W55" s="175"/>
      <c r="X55" s="175"/>
      <c r="Y55" s="175"/>
      <c r="Z55" s="175"/>
      <c r="AA55" s="12"/>
      <c r="AB55" s="12"/>
      <c r="AC55" s="12"/>
      <c r="AD55" s="30" t="s">
        <v>519</v>
      </c>
      <c r="AE55" s="30"/>
      <c r="AF55" s="30"/>
      <c r="AG55" s="30"/>
      <c r="AH55" s="30"/>
      <c r="AI55" s="30"/>
      <c r="AJ55" s="30"/>
      <c r="AK55" s="30"/>
      <c r="AL55" s="30"/>
      <c r="AM55" s="175"/>
      <c r="AN55" s="175"/>
      <c r="AO55" s="175"/>
      <c r="AP55" s="175"/>
      <c r="AQ55" s="175"/>
      <c r="AR55" s="175"/>
      <c r="AS55" s="175"/>
      <c r="AT55" s="175"/>
      <c r="AU55" s="175"/>
      <c r="AV55" s="175"/>
      <c r="AW55" s="175"/>
      <c r="AX55" s="175"/>
      <c r="AY55" s="175"/>
      <c r="AZ55" s="175"/>
      <c r="BA55" s="175"/>
      <c r="BB55" s="12"/>
      <c r="BC55" s="42"/>
    </row>
    <row r="56" spans="1:55" ht="7.5" customHeight="1" x14ac:dyDescent="0.25">
      <c r="A56" s="45"/>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42"/>
    </row>
    <row r="57" spans="1:55" x14ac:dyDescent="0.25">
      <c r="A57" s="45"/>
      <c r="B57" s="11"/>
      <c r="C57" s="148" t="s">
        <v>518</v>
      </c>
      <c r="D57" s="148"/>
      <c r="E57" s="148"/>
      <c r="F57" s="148"/>
      <c r="G57" s="148"/>
      <c r="H57" s="148"/>
      <c r="I57" s="148"/>
      <c r="J57" s="148"/>
      <c r="K57" s="148"/>
      <c r="L57" s="175"/>
      <c r="M57" s="175"/>
      <c r="N57" s="175"/>
      <c r="O57" s="175"/>
      <c r="P57" s="175"/>
      <c r="Q57" s="175"/>
      <c r="R57" s="175"/>
      <c r="S57" s="175"/>
      <c r="T57" s="175"/>
      <c r="U57" s="175"/>
      <c r="V57" s="175"/>
      <c r="W57" s="175"/>
      <c r="X57" s="175"/>
      <c r="Y57" s="175"/>
      <c r="Z57" s="175"/>
      <c r="AA57" s="11"/>
      <c r="AB57" s="12"/>
      <c r="AC57" s="12"/>
      <c r="AD57" s="148" t="s">
        <v>518</v>
      </c>
      <c r="AE57" s="148"/>
      <c r="AF57" s="148"/>
      <c r="AG57" s="148"/>
      <c r="AH57" s="148"/>
      <c r="AI57" s="148"/>
      <c r="AJ57" s="148"/>
      <c r="AK57" s="148"/>
      <c r="AL57" s="148"/>
      <c r="AM57" s="175"/>
      <c r="AN57" s="175"/>
      <c r="AO57" s="175"/>
      <c r="AP57" s="175"/>
      <c r="AQ57" s="175"/>
      <c r="AR57" s="175"/>
      <c r="AS57" s="175"/>
      <c r="AT57" s="175"/>
      <c r="AU57" s="175"/>
      <c r="AV57" s="175"/>
      <c r="AW57" s="175"/>
      <c r="AX57" s="175"/>
      <c r="AY57" s="175"/>
      <c r="AZ57" s="175"/>
      <c r="BA57" s="175"/>
      <c r="BB57" s="12"/>
      <c r="BC57" s="42"/>
    </row>
    <row r="58" spans="1:55" ht="7.5" customHeight="1" x14ac:dyDescent="0.25">
      <c r="A58" s="4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2"/>
      <c r="AC58" s="12"/>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2"/>
      <c r="BC58" s="42"/>
    </row>
    <row r="59" spans="1:55" x14ac:dyDescent="0.25">
      <c r="A59" s="45"/>
      <c r="B59" s="11"/>
      <c r="C59" s="148" t="s">
        <v>5</v>
      </c>
      <c r="D59" s="148"/>
      <c r="E59" s="148"/>
      <c r="F59" s="148"/>
      <c r="G59" s="148"/>
      <c r="H59" s="148"/>
      <c r="I59" s="175"/>
      <c r="J59" s="175"/>
      <c r="K59" s="175"/>
      <c r="L59" s="175"/>
      <c r="M59" s="175"/>
      <c r="N59" s="175"/>
      <c r="O59" s="175"/>
      <c r="P59" s="175"/>
      <c r="Q59" s="175"/>
      <c r="R59" s="175"/>
      <c r="S59" s="175"/>
      <c r="T59" s="175"/>
      <c r="U59" s="175"/>
      <c r="V59" s="175"/>
      <c r="W59" s="175"/>
      <c r="X59" s="175"/>
      <c r="Y59" s="175"/>
      <c r="Z59" s="175"/>
      <c r="AA59" s="11"/>
      <c r="AB59" s="12"/>
      <c r="AC59" s="12"/>
      <c r="AD59" s="148" t="s">
        <v>5</v>
      </c>
      <c r="AE59" s="148"/>
      <c r="AF59" s="148"/>
      <c r="AG59" s="148"/>
      <c r="AH59" s="148"/>
      <c r="AI59" s="148"/>
      <c r="AJ59" s="175"/>
      <c r="AK59" s="175"/>
      <c r="AL59" s="175"/>
      <c r="AM59" s="175"/>
      <c r="AN59" s="175"/>
      <c r="AO59" s="175"/>
      <c r="AP59" s="175"/>
      <c r="AQ59" s="175"/>
      <c r="AR59" s="175"/>
      <c r="AS59" s="175"/>
      <c r="AT59" s="175"/>
      <c r="AU59" s="175"/>
      <c r="AV59" s="175"/>
      <c r="AW59" s="175"/>
      <c r="AX59" s="175"/>
      <c r="AY59" s="175"/>
      <c r="AZ59" s="175"/>
      <c r="BA59" s="175"/>
      <c r="BB59" s="12"/>
      <c r="BC59" s="42"/>
    </row>
    <row r="60" spans="1:55" ht="7.5" customHeight="1" x14ac:dyDescent="0.25">
      <c r="A60" s="4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2"/>
      <c r="AC60" s="12"/>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2"/>
      <c r="BC60" s="42"/>
    </row>
    <row r="61" spans="1:55" x14ac:dyDescent="0.25">
      <c r="A61" s="45"/>
      <c r="B61" s="11"/>
      <c r="C61" s="148" t="s">
        <v>6</v>
      </c>
      <c r="D61" s="148"/>
      <c r="E61" s="148"/>
      <c r="F61" s="176"/>
      <c r="G61" s="176"/>
      <c r="H61" s="176"/>
      <c r="I61" s="176"/>
      <c r="J61" s="176"/>
      <c r="K61" s="176"/>
      <c r="L61" s="176"/>
      <c r="M61" s="11"/>
      <c r="N61" s="11"/>
      <c r="O61" s="11"/>
      <c r="P61" s="11"/>
      <c r="Q61" s="11"/>
      <c r="R61" s="11"/>
      <c r="S61" s="11"/>
      <c r="T61" s="11"/>
      <c r="U61" s="11"/>
      <c r="V61" s="11"/>
      <c r="W61" s="11"/>
      <c r="X61" s="11"/>
      <c r="Y61" s="11"/>
      <c r="Z61" s="11"/>
      <c r="AA61" s="11"/>
      <c r="AB61" s="12"/>
      <c r="AC61" s="12"/>
      <c r="AD61" s="148" t="s">
        <v>6</v>
      </c>
      <c r="AE61" s="148"/>
      <c r="AF61" s="148"/>
      <c r="AG61" s="176"/>
      <c r="AH61" s="177"/>
      <c r="AI61" s="177"/>
      <c r="AJ61" s="177"/>
      <c r="AK61" s="177"/>
      <c r="AL61" s="177"/>
      <c r="AM61" s="177"/>
      <c r="AN61" s="11"/>
      <c r="AO61" s="11"/>
      <c r="AP61" s="11"/>
      <c r="AQ61" s="11"/>
      <c r="AR61" s="11"/>
      <c r="AS61" s="11"/>
      <c r="AT61" s="11"/>
      <c r="AU61" s="11"/>
      <c r="AV61" s="11"/>
      <c r="AW61" s="11"/>
      <c r="AX61" s="11"/>
      <c r="AY61" s="11"/>
      <c r="AZ61" s="11"/>
      <c r="BA61" s="11"/>
      <c r="BB61" s="12"/>
      <c r="BC61" s="42"/>
    </row>
    <row r="62" spans="1:55" ht="7.5" customHeight="1" x14ac:dyDescent="0.25">
      <c r="A62" s="4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42"/>
    </row>
    <row r="63" spans="1:55" ht="7.5" customHeight="1" thickBot="1" x14ac:dyDescent="0.3">
      <c r="A63" s="47"/>
      <c r="B63" s="48"/>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50"/>
    </row>
    <row r="64" spans="1:55" ht="16.5" thickTop="1" x14ac:dyDescent="0.25"/>
  </sheetData>
  <sheetProtection algorithmName="SHA-512" hashValue="v/Hyvk/vDUfTtF5OU1eDERh5QeXIrlAIHOTuWg6pBXZGNLqrbNdbfvlnb58ftMG07qI4OiqMTt36oXP7kf+61Q==" saltValue="c8M/GjDRLjXVtj2js0N8XA==" spinCount="100000" sheet="1" selectLockedCells="1"/>
  <mergeCells count="84">
    <mergeCell ref="C4:BA7"/>
    <mergeCell ref="C9:Z9"/>
    <mergeCell ref="C13:K13"/>
    <mergeCell ref="C15:H15"/>
    <mergeCell ref="A1:BC1"/>
    <mergeCell ref="B2:BB2"/>
    <mergeCell ref="A3:BC3"/>
    <mergeCell ref="AD9:BA9"/>
    <mergeCell ref="AD17:AF17"/>
    <mergeCell ref="AG17:AM17"/>
    <mergeCell ref="C17:E17"/>
    <mergeCell ref="L11:Z11"/>
    <mergeCell ref="L13:Z13"/>
    <mergeCell ref="I15:Z15"/>
    <mergeCell ref="F17:L17"/>
    <mergeCell ref="AM11:BA11"/>
    <mergeCell ref="AD13:AL13"/>
    <mergeCell ref="AM13:BA13"/>
    <mergeCell ref="AD15:AI15"/>
    <mergeCell ref="AJ15:BA15"/>
    <mergeCell ref="C20:Z20"/>
    <mergeCell ref="AD20:BA20"/>
    <mergeCell ref="L22:Z22"/>
    <mergeCell ref="AM22:BA22"/>
    <mergeCell ref="C24:K24"/>
    <mergeCell ref="L24:Z24"/>
    <mergeCell ref="AD24:AL24"/>
    <mergeCell ref="AM24:BA24"/>
    <mergeCell ref="C26:H26"/>
    <mergeCell ref="I26:Z26"/>
    <mergeCell ref="AD26:AI26"/>
    <mergeCell ref="AJ26:BA26"/>
    <mergeCell ref="C28:E28"/>
    <mergeCell ref="F28:L28"/>
    <mergeCell ref="AD28:AF28"/>
    <mergeCell ref="AG28:AM28"/>
    <mergeCell ref="C31:Z31"/>
    <mergeCell ref="AD31:BA31"/>
    <mergeCell ref="L33:Z33"/>
    <mergeCell ref="AM33:BA33"/>
    <mergeCell ref="C35:K35"/>
    <mergeCell ref="L35:Z35"/>
    <mergeCell ref="AD35:AL35"/>
    <mergeCell ref="AM35:BA35"/>
    <mergeCell ref="C37:H37"/>
    <mergeCell ref="I37:Z37"/>
    <mergeCell ref="AD37:AI37"/>
    <mergeCell ref="AJ37:BA37"/>
    <mergeCell ref="C39:E39"/>
    <mergeCell ref="F39:L39"/>
    <mergeCell ref="AD39:AF39"/>
    <mergeCell ref="AG39:AM39"/>
    <mergeCell ref="C42:Z42"/>
    <mergeCell ref="AD42:BA42"/>
    <mergeCell ref="L44:Z44"/>
    <mergeCell ref="AM44:BA44"/>
    <mergeCell ref="C46:K46"/>
    <mergeCell ref="L46:Z46"/>
    <mergeCell ref="AD46:AL46"/>
    <mergeCell ref="AM46:BA46"/>
    <mergeCell ref="C48:H48"/>
    <mergeCell ref="I48:Z48"/>
    <mergeCell ref="AD48:AI48"/>
    <mergeCell ref="AJ48:BA48"/>
    <mergeCell ref="C50:E50"/>
    <mergeCell ref="F50:L50"/>
    <mergeCell ref="AD50:AF50"/>
    <mergeCell ref="AG50:AM50"/>
    <mergeCell ref="C53:Z53"/>
    <mergeCell ref="AD53:BA53"/>
    <mergeCell ref="L55:Z55"/>
    <mergeCell ref="AM55:BA55"/>
    <mergeCell ref="C57:K57"/>
    <mergeCell ref="L57:Z57"/>
    <mergeCell ref="AD57:AL57"/>
    <mergeCell ref="AM57:BA57"/>
    <mergeCell ref="C59:H59"/>
    <mergeCell ref="I59:Z59"/>
    <mergeCell ref="AD59:AI59"/>
    <mergeCell ref="AJ59:BA59"/>
    <mergeCell ref="C61:E61"/>
    <mergeCell ref="F61:L61"/>
    <mergeCell ref="AD61:AF61"/>
    <mergeCell ref="AG61:AM61"/>
  </mergeCells>
  <pageMargins left="0.25" right="0.25" top="0.25" bottom="0.2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340ECB-8279-4C6B-BEC1-7BD8C5D1A0A7}">
          <x14:formula1>
            <xm:f>'Population Data'!$B$2:$B$366</xm:f>
          </x14:formula1>
          <xm:sqref>L11:Z11 AM11:BA11 L22:Z22 AM22:BA22 L33:Z33 AM33:BA33 AM44:BA44 L44:Z44 L55:Z55 AM55:BA55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Q220"/>
  <sheetViews>
    <sheetView zoomScale="75" zoomScaleNormal="75" workbookViewId="0">
      <pane xSplit="73" ySplit="9" topLeftCell="BV117" activePane="bottomRight" state="frozen"/>
      <selection pane="topRight" activeCell="BD1" sqref="BD1"/>
      <selection pane="bottomLeft" activeCell="A10" sqref="A10"/>
      <selection pane="bottomRight" activeCell="AB139" sqref="AB139:BB139"/>
    </sheetView>
  </sheetViews>
  <sheetFormatPr defaultColWidth="8.7109375" defaultRowHeight="15" x14ac:dyDescent="0.25"/>
  <cols>
    <col min="1" max="1" width="2.28515625" style="7" customWidth="1"/>
    <col min="2" max="17" width="1.85546875" style="7" customWidth="1"/>
    <col min="18" max="18" width="1.7109375" style="7" customWidth="1"/>
    <col min="19" max="72" width="1.85546875" style="7" customWidth="1"/>
    <col min="73" max="73" width="0.7109375" style="7" customWidth="1"/>
    <col min="74" max="16384" width="8.7109375" style="7"/>
  </cols>
  <sheetData>
    <row r="1" spans="1:95" s="8" customFormat="1" ht="39" customHeight="1" thickTop="1" x14ac:dyDescent="0.25">
      <c r="A1" s="163" t="s">
        <v>512</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5"/>
      <c r="BV1" s="35"/>
      <c r="BW1" s="35"/>
      <c r="BX1" s="35"/>
      <c r="BY1" s="35"/>
      <c r="BZ1" s="35"/>
      <c r="CA1" s="35"/>
      <c r="CB1" s="35"/>
      <c r="CC1" s="35"/>
      <c r="CD1" s="35"/>
      <c r="CE1" s="35"/>
      <c r="CF1" s="35"/>
      <c r="CG1" s="35"/>
      <c r="CH1" s="35"/>
      <c r="CI1" s="35"/>
      <c r="CJ1" s="35"/>
      <c r="CK1" s="35"/>
    </row>
    <row r="2" spans="1:95" s="8" customFormat="1" ht="18.75" x14ac:dyDescent="0.25">
      <c r="A2" s="37"/>
      <c r="B2" s="162" t="s">
        <v>988</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68"/>
      <c r="BU2" s="38"/>
      <c r="BV2" s="35"/>
      <c r="BW2" s="35"/>
      <c r="BX2" s="35"/>
      <c r="BY2" s="35"/>
      <c r="BZ2" s="35"/>
      <c r="CA2" s="35"/>
      <c r="CB2" s="35"/>
      <c r="CC2" s="35"/>
      <c r="CD2" s="35"/>
      <c r="CE2" s="35"/>
      <c r="CF2" s="35"/>
      <c r="CG2" s="35"/>
      <c r="CH2" s="35"/>
      <c r="CI2" s="35"/>
      <c r="CJ2" s="35"/>
      <c r="CK2" s="35"/>
    </row>
    <row r="3" spans="1:95" s="8" customFormat="1" ht="31.15" customHeight="1" x14ac:dyDescent="0.25">
      <c r="A3" s="166" t="s">
        <v>880</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8"/>
      <c r="BV3" s="35"/>
      <c r="BW3" s="35"/>
      <c r="BX3" s="35"/>
      <c r="BY3" s="35"/>
      <c r="BZ3" s="35"/>
      <c r="CA3" s="35"/>
      <c r="CB3" s="35"/>
      <c r="CC3" s="35"/>
      <c r="CD3" s="35"/>
      <c r="CE3" s="35"/>
      <c r="CF3" s="35"/>
      <c r="CG3" s="35"/>
      <c r="CH3" s="35"/>
      <c r="CI3" s="35"/>
      <c r="CJ3" s="35"/>
      <c r="CK3" s="35"/>
    </row>
    <row r="4" spans="1:95" ht="15.6" customHeight="1" x14ac:dyDescent="0.25">
      <c r="A4" s="59"/>
      <c r="B4" s="28"/>
      <c r="C4" s="28"/>
      <c r="D4" s="154" t="s">
        <v>519</v>
      </c>
      <c r="E4" s="154"/>
      <c r="F4" s="154"/>
      <c r="G4" s="154"/>
      <c r="H4" s="154"/>
      <c r="I4" s="154"/>
      <c r="J4" s="154"/>
      <c r="K4" s="154"/>
      <c r="L4" s="154"/>
      <c r="M4" s="154"/>
      <c r="N4" s="248" t="str">
        <f>IF('Cover Sheet'!U6="","",'Cover Sheet'!U6)</f>
        <v/>
      </c>
      <c r="O4" s="248"/>
      <c r="P4" s="248"/>
      <c r="Q4" s="248"/>
      <c r="R4" s="248"/>
      <c r="S4" s="248"/>
      <c r="T4" s="248"/>
      <c r="U4" s="248"/>
      <c r="V4" s="248"/>
      <c r="W4" s="248"/>
      <c r="X4" s="248"/>
      <c r="Y4" s="248"/>
      <c r="Z4" s="248"/>
      <c r="AA4" s="248"/>
      <c r="AB4" s="248"/>
      <c r="AC4" s="248"/>
      <c r="AD4" s="248"/>
      <c r="AE4" s="248"/>
      <c r="AF4" s="248"/>
      <c r="AG4" s="31"/>
      <c r="AH4" s="31"/>
      <c r="AI4" s="31"/>
      <c r="AJ4" s="31"/>
      <c r="AK4" s="31"/>
      <c r="AL4" s="31"/>
      <c r="AM4" s="31"/>
      <c r="AN4" s="31"/>
      <c r="AO4" s="244" t="s">
        <v>407</v>
      </c>
      <c r="AP4" s="244"/>
      <c r="AQ4" s="244"/>
      <c r="AR4" s="244"/>
      <c r="AS4" s="244"/>
      <c r="AT4" s="244"/>
      <c r="AU4" s="244"/>
      <c r="AV4" s="244"/>
      <c r="AW4" s="244"/>
      <c r="AX4" s="244"/>
      <c r="AY4" s="244"/>
      <c r="AZ4" s="244"/>
      <c r="BA4" s="244"/>
      <c r="BB4" s="244"/>
      <c r="BC4" s="244"/>
      <c r="BD4" s="253" t="str">
        <f>IF(N4="","",IF(N6="",VLOOKUP(N4,'Population Data'!B2:G367,6,FALSE),IF(N6="Single Department",VLOOKUP(N4,'Population Data'!B2:G367,6,FALSE),VLOOKUP(N4,'Population Data'!B2:G367,6,FALSE)+IFERROR(VLOOKUP('Supporting Regional Applicants'!L11,'Population Data'!B2:G367,6,FALSE),0)+IFERROR(VLOOKUP('Supporting Regional Applicants'!L22,'Population Data'!B2:G367,6,FALSE),0)+IFERROR(VLOOKUP('Supporting Regional Applicants'!L33,'Population Data'!B2:G367,6,FALSE),0)+IFERROR(VLOOKUP('Supporting Regional Applicants'!L44,'Population Data'!B2:G367,6,FALSE),0)+IFERROR(VLOOKUP('Supporting Regional Applicants'!L55,'Population Data'!B2:G367,6,FALSE),0)+IFERROR(VLOOKUP('Supporting Regional Applicants'!AM11,'Population Data'!B2:G367,6,FALSE),0)+IFERROR(VLOOKUP('Supporting Regional Applicants'!AM22,'Population Data'!B2:G367,6,FALSE),0)+IFERROR(VLOOKUP('Supporting Regional Applicants'!AM33,'Population Data'!B2:G367,6,FALSE),0)+IFERROR(VLOOKUP('Supporting Regional Applicants'!AM44,'Population Data'!B2:G367,6,FALSE),0)+IFERROR(VLOOKUP('Supporting Regional Applicants'!AM55,'Population Data'!B2:G367,6,FALSE),0))))</f>
        <v/>
      </c>
      <c r="BE4" s="253"/>
      <c r="BF4" s="253"/>
      <c r="BG4" s="253"/>
      <c r="BH4" s="253"/>
      <c r="BI4" s="253"/>
      <c r="BJ4" s="253"/>
      <c r="BK4" s="31"/>
      <c r="BL4" s="28"/>
      <c r="BM4" s="28"/>
      <c r="BN4" s="28"/>
      <c r="BO4" s="28"/>
      <c r="BP4" s="28"/>
      <c r="BQ4" s="28"/>
      <c r="BR4" s="28"/>
      <c r="BS4" s="26"/>
      <c r="BT4" s="26"/>
      <c r="BU4" s="51"/>
      <c r="BV4" s="6"/>
      <c r="BW4" s="6"/>
      <c r="BX4" s="6"/>
      <c r="BY4" s="6"/>
      <c r="BZ4" s="6"/>
      <c r="CA4" s="6"/>
      <c r="CB4" s="6"/>
      <c r="CC4" s="6"/>
      <c r="CD4" s="6"/>
      <c r="CE4" s="6"/>
      <c r="CF4" s="6"/>
      <c r="CG4" s="6"/>
      <c r="CH4" s="6"/>
      <c r="CI4" s="6"/>
      <c r="CJ4" s="6"/>
    </row>
    <row r="5" spans="1:95" ht="6" customHeight="1" x14ac:dyDescent="0.25">
      <c r="A5" s="57"/>
      <c r="B5" s="27"/>
      <c r="C5" s="27"/>
      <c r="D5" s="27"/>
      <c r="E5" s="27"/>
      <c r="F5" s="27"/>
      <c r="G5" s="27"/>
      <c r="H5" s="27"/>
      <c r="I5" s="27"/>
      <c r="J5" s="27"/>
      <c r="K5" s="27"/>
      <c r="L5" s="27"/>
      <c r="M5" s="27"/>
      <c r="N5" s="27"/>
      <c r="O5" s="27"/>
      <c r="P5" s="27"/>
      <c r="Q5" s="27"/>
      <c r="R5" s="27"/>
      <c r="S5" s="27"/>
      <c r="T5" s="27"/>
      <c r="U5" s="27"/>
      <c r="V5" s="27"/>
      <c r="W5" s="27"/>
      <c r="X5" s="27"/>
      <c r="Y5" s="28"/>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8"/>
      <c r="BM5" s="28"/>
      <c r="BN5" s="28"/>
      <c r="BO5" s="28"/>
      <c r="BP5" s="28"/>
      <c r="BQ5" s="28"/>
      <c r="BR5" s="28"/>
      <c r="BS5" s="26"/>
      <c r="BT5" s="26"/>
      <c r="BU5" s="51"/>
      <c r="BV5" s="6"/>
      <c r="BW5" s="6"/>
      <c r="BX5" s="6"/>
      <c r="BY5" s="6"/>
      <c r="BZ5" s="6"/>
      <c r="CA5" s="6"/>
      <c r="CB5" s="6"/>
      <c r="CC5" s="6"/>
      <c r="CD5" s="6"/>
      <c r="CE5" s="6"/>
      <c r="CF5" s="6"/>
      <c r="CG5" s="6"/>
      <c r="CH5" s="6"/>
      <c r="CI5" s="6"/>
      <c r="CJ5" s="6"/>
    </row>
    <row r="6" spans="1:95" ht="15.6" customHeight="1" x14ac:dyDescent="0.25">
      <c r="A6" s="57"/>
      <c r="B6" s="27"/>
      <c r="C6" s="27"/>
      <c r="D6" s="154" t="s">
        <v>404</v>
      </c>
      <c r="E6" s="154"/>
      <c r="F6" s="154"/>
      <c r="G6" s="154"/>
      <c r="H6" s="154"/>
      <c r="I6" s="154"/>
      <c r="J6" s="154"/>
      <c r="K6" s="154"/>
      <c r="L6" s="154"/>
      <c r="M6" s="154"/>
      <c r="N6" s="153" t="str">
        <f>IF('Cover Sheet'!C35="", "", 'Cover Sheet'!C35)</f>
        <v/>
      </c>
      <c r="O6" s="153"/>
      <c r="P6" s="153"/>
      <c r="Q6" s="153"/>
      <c r="R6" s="153"/>
      <c r="S6" s="153"/>
      <c r="T6" s="153"/>
      <c r="U6" s="153"/>
      <c r="V6" s="153"/>
      <c r="W6" s="153"/>
      <c r="X6" s="27"/>
      <c r="Y6" s="28"/>
      <c r="Z6" s="26"/>
      <c r="AA6" s="26"/>
      <c r="AB6" s="26"/>
      <c r="AC6" s="26"/>
      <c r="AD6" s="26"/>
      <c r="AE6" s="26"/>
      <c r="AF6" s="26"/>
      <c r="AG6" s="26"/>
      <c r="AH6" s="26"/>
      <c r="AI6" s="26"/>
      <c r="AJ6" s="26"/>
      <c r="AK6" s="26"/>
      <c r="AL6" s="26"/>
      <c r="AM6" s="26"/>
      <c r="AN6" s="243" t="s">
        <v>882</v>
      </c>
      <c r="AO6" s="243"/>
      <c r="AP6" s="243"/>
      <c r="AQ6" s="243"/>
      <c r="AR6" s="243"/>
      <c r="AS6" s="243"/>
      <c r="AT6" s="243"/>
      <c r="AU6" s="243"/>
      <c r="AV6" s="243"/>
      <c r="AW6" s="243"/>
      <c r="AX6" s="243"/>
      <c r="AY6" s="243"/>
      <c r="AZ6" s="243"/>
      <c r="BA6" s="243"/>
      <c r="BB6" s="243"/>
      <c r="BC6" s="243"/>
      <c r="BD6" s="260" t="str">
        <f>IF(BD4="", "",IF(SUM(BN37,BN52,BN82,BN67,BN97,BN112,BN127,BN142,BN157,BN172,BN187,BN202,BN217,BN22)&gt;BD4, "Reduce!", SUM(BN37,BN52,BN82,BN67,BN97,BN112,BN127,BN142,BN157,BN172,BN187,BN202,BN217,BN22)))</f>
        <v/>
      </c>
      <c r="BE6" s="261"/>
      <c r="BF6" s="261"/>
      <c r="BG6" s="261"/>
      <c r="BH6" s="261"/>
      <c r="BI6" s="261"/>
      <c r="BJ6" s="261"/>
      <c r="BK6" s="26"/>
      <c r="BL6" s="28"/>
      <c r="BM6" s="28"/>
      <c r="BN6" s="28"/>
      <c r="BO6" s="28"/>
      <c r="BP6" s="28"/>
      <c r="BQ6" s="28"/>
      <c r="BR6" s="28"/>
      <c r="BS6" s="27"/>
      <c r="BT6" s="27"/>
      <c r="BU6" s="58"/>
      <c r="BV6" s="9"/>
      <c r="BW6" s="9"/>
      <c r="BX6" s="9"/>
      <c r="BY6" s="9"/>
      <c r="BZ6" s="9"/>
      <c r="CA6" s="9"/>
      <c r="CB6" s="6"/>
      <c r="CC6" s="6"/>
      <c r="CD6" s="6"/>
      <c r="CE6" s="6"/>
      <c r="CF6" s="6"/>
      <c r="CG6" s="6"/>
      <c r="CH6" s="6"/>
      <c r="CI6" s="6"/>
      <c r="CJ6" s="6"/>
      <c r="CK6" s="6"/>
      <c r="CL6" s="6"/>
      <c r="CM6" s="6"/>
      <c r="CN6" s="6"/>
      <c r="CO6" s="6"/>
      <c r="CP6" s="6"/>
      <c r="CQ6" s="6"/>
    </row>
    <row r="7" spans="1:95" ht="6" customHeight="1" x14ac:dyDescent="0.25">
      <c r="A7" s="57"/>
      <c r="B7" s="27"/>
      <c r="C7" s="27"/>
      <c r="D7" s="34"/>
      <c r="E7" s="34"/>
      <c r="F7" s="34"/>
      <c r="G7" s="34"/>
      <c r="H7" s="34"/>
      <c r="I7" s="34"/>
      <c r="J7" s="34"/>
      <c r="K7" s="34"/>
      <c r="L7" s="34"/>
      <c r="M7" s="34"/>
      <c r="N7" s="65"/>
      <c r="O7" s="65"/>
      <c r="P7" s="65"/>
      <c r="Q7" s="65"/>
      <c r="R7" s="65"/>
      <c r="S7" s="65"/>
      <c r="T7" s="65"/>
      <c r="U7" s="65"/>
      <c r="V7" s="65"/>
      <c r="W7" s="27"/>
      <c r="X7" s="27"/>
      <c r="Y7" s="28"/>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6"/>
      <c r="BE7" s="66"/>
      <c r="BF7" s="66"/>
      <c r="BG7" s="66"/>
      <c r="BH7" s="66"/>
      <c r="BI7" s="66"/>
      <c r="BJ7" s="66"/>
      <c r="BK7" s="60"/>
      <c r="BL7" s="28"/>
      <c r="BM7" s="28"/>
      <c r="BN7" s="28"/>
      <c r="BO7" s="28"/>
      <c r="BP7" s="28"/>
      <c r="BQ7" s="28"/>
      <c r="BR7" s="28"/>
      <c r="BS7" s="27"/>
      <c r="BT7" s="27"/>
      <c r="BU7" s="58"/>
      <c r="BV7" s="9"/>
      <c r="BW7" s="9"/>
      <c r="BX7" s="9"/>
      <c r="BY7" s="9"/>
      <c r="BZ7" s="9"/>
      <c r="CA7" s="9"/>
      <c r="CB7" s="6"/>
      <c r="CC7" s="6"/>
      <c r="CD7" s="6"/>
      <c r="CE7" s="6"/>
      <c r="CF7" s="6"/>
      <c r="CG7" s="6"/>
      <c r="CH7" s="6"/>
      <c r="CI7" s="6"/>
      <c r="CJ7" s="6"/>
      <c r="CK7" s="6"/>
      <c r="CL7" s="6"/>
      <c r="CM7" s="6"/>
      <c r="CN7" s="6"/>
      <c r="CO7" s="6"/>
      <c r="CP7" s="6"/>
      <c r="CQ7" s="6"/>
    </row>
    <row r="8" spans="1:95" ht="15.6" customHeight="1" x14ac:dyDescent="0.25">
      <c r="A8" s="57"/>
      <c r="B8" s="27"/>
      <c r="C8" s="27"/>
      <c r="D8" s="34"/>
      <c r="E8" s="34"/>
      <c r="F8" s="34"/>
      <c r="G8" s="34"/>
      <c r="H8" s="34"/>
      <c r="I8" s="34"/>
      <c r="J8" s="34"/>
      <c r="K8" s="34"/>
      <c r="L8" s="34"/>
      <c r="M8" s="34"/>
      <c r="N8" s="65"/>
      <c r="O8" s="65"/>
      <c r="P8" s="65"/>
      <c r="Q8" s="65"/>
      <c r="R8" s="65"/>
      <c r="S8" s="65"/>
      <c r="T8" s="65"/>
      <c r="U8" s="65"/>
      <c r="V8" s="65"/>
      <c r="W8" s="27"/>
      <c r="X8" s="27"/>
      <c r="Y8" s="28"/>
      <c r="Z8" s="31"/>
      <c r="AA8" s="31"/>
      <c r="AB8" s="31"/>
      <c r="AC8" s="31"/>
      <c r="AD8" s="31"/>
      <c r="AE8" s="31"/>
      <c r="AF8" s="31"/>
      <c r="AG8" s="31"/>
      <c r="AH8" s="31"/>
      <c r="AI8" s="31"/>
      <c r="AJ8" s="31"/>
      <c r="AK8" s="31"/>
      <c r="AL8" s="31"/>
      <c r="AM8" s="31"/>
      <c r="AN8" s="31"/>
      <c r="AO8" s="244" t="s">
        <v>408</v>
      </c>
      <c r="AP8" s="244"/>
      <c r="AQ8" s="244"/>
      <c r="AR8" s="244"/>
      <c r="AS8" s="244"/>
      <c r="AT8" s="244"/>
      <c r="AU8" s="244"/>
      <c r="AV8" s="244"/>
      <c r="AW8" s="244"/>
      <c r="AX8" s="244"/>
      <c r="AY8" s="244"/>
      <c r="AZ8" s="244"/>
      <c r="BA8" s="244"/>
      <c r="BB8" s="244"/>
      <c r="BC8" s="244"/>
      <c r="BD8" s="253" t="str">
        <f>IFERROR(IF(BD6="Reduce!",BD4-SUM(BN37,BN52,BN82,BN67,BN97,BN112,BN127,BN142,BN157,BN172,BN187,BN202,BN217,BN22),BD4-BD6),"")</f>
        <v/>
      </c>
      <c r="BE8" s="253"/>
      <c r="BF8" s="253"/>
      <c r="BG8" s="253"/>
      <c r="BH8" s="253"/>
      <c r="BI8" s="253"/>
      <c r="BJ8" s="253"/>
      <c r="BK8" s="31"/>
      <c r="BL8" s="28"/>
      <c r="BM8" s="28"/>
      <c r="BN8" s="28"/>
      <c r="BO8" s="28"/>
      <c r="BP8" s="28"/>
      <c r="BQ8" s="28"/>
      <c r="BR8" s="28"/>
      <c r="BS8" s="27"/>
      <c r="BT8" s="27"/>
      <c r="BU8" s="58"/>
      <c r="BV8" s="9"/>
      <c r="BW8" s="9"/>
      <c r="BX8" s="9"/>
      <c r="BY8" s="9"/>
      <c r="BZ8" s="9"/>
      <c r="CA8" s="9"/>
      <c r="CB8" s="6"/>
      <c r="CC8" s="6"/>
      <c r="CD8" s="6"/>
      <c r="CE8" s="6"/>
      <c r="CF8" s="6"/>
      <c r="CG8" s="6"/>
      <c r="CH8" s="6"/>
      <c r="CI8" s="6"/>
      <c r="CJ8" s="6"/>
      <c r="CK8" s="6"/>
      <c r="CL8" s="6"/>
      <c r="CM8" s="6"/>
      <c r="CN8" s="6"/>
      <c r="CO8" s="6"/>
      <c r="CP8" s="6"/>
      <c r="CQ8" s="6"/>
    </row>
    <row r="9" spans="1:95" ht="3.6" customHeight="1" thickBot="1" x14ac:dyDescent="0.3">
      <c r="A9" s="254"/>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6"/>
      <c r="BT9" s="26"/>
      <c r="BU9" s="51"/>
      <c r="BV9" s="6"/>
      <c r="BW9" s="6"/>
      <c r="BX9" s="6"/>
      <c r="BY9" s="6"/>
      <c r="BZ9" s="6"/>
      <c r="CA9" s="6"/>
      <c r="CB9" s="6"/>
      <c r="CC9" s="6"/>
      <c r="CD9" s="6"/>
      <c r="CE9" s="6"/>
      <c r="CF9" s="6"/>
      <c r="CG9" s="6"/>
      <c r="CH9" s="6"/>
      <c r="CI9" s="6"/>
      <c r="CJ9" s="6"/>
    </row>
    <row r="10" spans="1:95" ht="19.5" thickBot="1" x14ac:dyDescent="0.3">
      <c r="A10" s="59"/>
      <c r="B10" s="220" t="str">
        <f>'Equipment List'!A1</f>
        <v>Active Shooter Response</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2"/>
      <c r="BT10" s="82"/>
      <c r="BU10" s="61"/>
    </row>
    <row r="11" spans="1:95" ht="15.75" thickBot="1" x14ac:dyDescent="0.3">
      <c r="A11" s="59"/>
      <c r="B11" s="223" t="s">
        <v>0</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5"/>
      <c r="AB11" s="226" t="s">
        <v>937</v>
      </c>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8"/>
      <c r="BC11" s="225" t="s">
        <v>1</v>
      </c>
      <c r="BD11" s="225"/>
      <c r="BE11" s="225"/>
      <c r="BF11" s="225"/>
      <c r="BG11" s="225"/>
      <c r="BH11" s="229" t="s">
        <v>2</v>
      </c>
      <c r="BI11" s="230"/>
      <c r="BJ11" s="230"/>
      <c r="BK11" s="230"/>
      <c r="BL11" s="230"/>
      <c r="BM11" s="224"/>
      <c r="BN11" s="225" t="s">
        <v>3</v>
      </c>
      <c r="BO11" s="229"/>
      <c r="BP11" s="229"/>
      <c r="BQ11" s="229"/>
      <c r="BR11" s="229"/>
      <c r="BS11" s="231"/>
      <c r="BT11" s="83"/>
      <c r="BU11" s="61"/>
    </row>
    <row r="12" spans="1:95" ht="30" customHeight="1" x14ac:dyDescent="0.25">
      <c r="A12" s="59"/>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4"/>
      <c r="AB12" s="235"/>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7"/>
      <c r="BC12" s="238"/>
      <c r="BD12" s="238"/>
      <c r="BE12" s="238"/>
      <c r="BF12" s="238"/>
      <c r="BG12" s="238"/>
      <c r="BH12" s="239"/>
      <c r="BI12" s="239"/>
      <c r="BJ12" s="239"/>
      <c r="BK12" s="239"/>
      <c r="BL12" s="239"/>
      <c r="BM12" s="239"/>
      <c r="BN12" s="240" t="str">
        <f t="shared" ref="BN12:BN21" si="0">IF(COUNTBLANK(B12)+COUNTBLANK(BC12)+COUNTBLANK(BH12)+COUNTBLANK(AB12)&gt;0, "",BC12*BH12)</f>
        <v/>
      </c>
      <c r="BO12" s="241"/>
      <c r="BP12" s="241"/>
      <c r="BQ12" s="241"/>
      <c r="BR12" s="241"/>
      <c r="BS12" s="242"/>
      <c r="BT12" s="81"/>
      <c r="BU12" s="61"/>
    </row>
    <row r="13" spans="1:95" ht="30" customHeight="1" x14ac:dyDescent="0.25">
      <c r="A13" s="59"/>
      <c r="B13" s="198"/>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200"/>
      <c r="AB13" s="201"/>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3"/>
      <c r="BC13" s="204"/>
      <c r="BD13" s="204"/>
      <c r="BE13" s="204"/>
      <c r="BF13" s="204"/>
      <c r="BG13" s="204"/>
      <c r="BH13" s="205"/>
      <c r="BI13" s="205"/>
      <c r="BJ13" s="205"/>
      <c r="BK13" s="205"/>
      <c r="BL13" s="205"/>
      <c r="BM13" s="205"/>
      <c r="BN13" s="206" t="str">
        <f t="shared" si="0"/>
        <v/>
      </c>
      <c r="BO13" s="207"/>
      <c r="BP13" s="207"/>
      <c r="BQ13" s="207"/>
      <c r="BR13" s="207"/>
      <c r="BS13" s="208"/>
      <c r="BT13" s="81"/>
      <c r="BU13" s="61"/>
    </row>
    <row r="14" spans="1:95" ht="30" customHeight="1" x14ac:dyDescent="0.25">
      <c r="A14" s="59"/>
      <c r="B14" s="209"/>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1"/>
      <c r="AB14" s="212"/>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4"/>
      <c r="BC14" s="215"/>
      <c r="BD14" s="215"/>
      <c r="BE14" s="215"/>
      <c r="BF14" s="215"/>
      <c r="BG14" s="215"/>
      <c r="BH14" s="216"/>
      <c r="BI14" s="216"/>
      <c r="BJ14" s="216"/>
      <c r="BK14" s="216"/>
      <c r="BL14" s="216"/>
      <c r="BM14" s="216"/>
      <c r="BN14" s="217" t="str">
        <f t="shared" si="0"/>
        <v/>
      </c>
      <c r="BO14" s="218"/>
      <c r="BP14" s="218"/>
      <c r="BQ14" s="218"/>
      <c r="BR14" s="218"/>
      <c r="BS14" s="219"/>
      <c r="BT14" s="81"/>
      <c r="BU14" s="61"/>
    </row>
    <row r="15" spans="1:95" ht="30" customHeight="1" x14ac:dyDescent="0.25">
      <c r="A15" s="59"/>
      <c r="B15" s="198"/>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200"/>
      <c r="AB15" s="201"/>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3"/>
      <c r="BC15" s="204"/>
      <c r="BD15" s="204"/>
      <c r="BE15" s="204"/>
      <c r="BF15" s="204"/>
      <c r="BG15" s="204"/>
      <c r="BH15" s="205"/>
      <c r="BI15" s="205"/>
      <c r="BJ15" s="205"/>
      <c r="BK15" s="205"/>
      <c r="BL15" s="205"/>
      <c r="BM15" s="205"/>
      <c r="BN15" s="206" t="str">
        <f t="shared" si="0"/>
        <v/>
      </c>
      <c r="BO15" s="207"/>
      <c r="BP15" s="207"/>
      <c r="BQ15" s="207"/>
      <c r="BR15" s="207"/>
      <c r="BS15" s="208"/>
      <c r="BT15" s="81"/>
      <c r="BU15" s="61"/>
    </row>
    <row r="16" spans="1:95" ht="30" customHeight="1" x14ac:dyDescent="0.25">
      <c r="A16" s="59"/>
      <c r="B16" s="209"/>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1"/>
      <c r="AB16" s="212"/>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4"/>
      <c r="BC16" s="215"/>
      <c r="BD16" s="215"/>
      <c r="BE16" s="215"/>
      <c r="BF16" s="215"/>
      <c r="BG16" s="215"/>
      <c r="BH16" s="216"/>
      <c r="BI16" s="216"/>
      <c r="BJ16" s="216"/>
      <c r="BK16" s="216"/>
      <c r="BL16" s="216"/>
      <c r="BM16" s="216"/>
      <c r="BN16" s="217" t="str">
        <f t="shared" si="0"/>
        <v/>
      </c>
      <c r="BO16" s="218"/>
      <c r="BP16" s="218"/>
      <c r="BQ16" s="218"/>
      <c r="BR16" s="218"/>
      <c r="BS16" s="219"/>
      <c r="BT16" s="81"/>
      <c r="BU16" s="61"/>
    </row>
    <row r="17" spans="1:73" ht="30" customHeight="1" x14ac:dyDescent="0.25">
      <c r="A17" s="59"/>
      <c r="B17" s="198"/>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200"/>
      <c r="AB17" s="201"/>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3"/>
      <c r="BC17" s="204"/>
      <c r="BD17" s="204"/>
      <c r="BE17" s="204"/>
      <c r="BF17" s="204"/>
      <c r="BG17" s="204"/>
      <c r="BH17" s="205"/>
      <c r="BI17" s="205"/>
      <c r="BJ17" s="205"/>
      <c r="BK17" s="205"/>
      <c r="BL17" s="205"/>
      <c r="BM17" s="205"/>
      <c r="BN17" s="206" t="str">
        <f t="shared" si="0"/>
        <v/>
      </c>
      <c r="BO17" s="207"/>
      <c r="BP17" s="207"/>
      <c r="BQ17" s="207"/>
      <c r="BR17" s="207"/>
      <c r="BS17" s="208"/>
      <c r="BT17" s="81"/>
      <c r="BU17" s="61"/>
    </row>
    <row r="18" spans="1:73" ht="30" customHeight="1" x14ac:dyDescent="0.25">
      <c r="A18" s="59"/>
      <c r="B18" s="209"/>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1"/>
      <c r="AB18" s="212"/>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4"/>
      <c r="BC18" s="215"/>
      <c r="BD18" s="215"/>
      <c r="BE18" s="215"/>
      <c r="BF18" s="215"/>
      <c r="BG18" s="215"/>
      <c r="BH18" s="216"/>
      <c r="BI18" s="216"/>
      <c r="BJ18" s="216"/>
      <c r="BK18" s="216"/>
      <c r="BL18" s="216"/>
      <c r="BM18" s="216"/>
      <c r="BN18" s="217" t="str">
        <f t="shared" si="0"/>
        <v/>
      </c>
      <c r="BO18" s="218"/>
      <c r="BP18" s="218"/>
      <c r="BQ18" s="218"/>
      <c r="BR18" s="218"/>
      <c r="BS18" s="219"/>
      <c r="BT18" s="81"/>
      <c r="BU18" s="61"/>
    </row>
    <row r="19" spans="1:73" ht="30" customHeight="1" x14ac:dyDescent="0.25">
      <c r="A19" s="59"/>
      <c r="B19" s="198"/>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200"/>
      <c r="AB19" s="201"/>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3"/>
      <c r="BC19" s="204"/>
      <c r="BD19" s="204"/>
      <c r="BE19" s="204"/>
      <c r="BF19" s="204"/>
      <c r="BG19" s="204"/>
      <c r="BH19" s="205"/>
      <c r="BI19" s="205"/>
      <c r="BJ19" s="205"/>
      <c r="BK19" s="205"/>
      <c r="BL19" s="205"/>
      <c r="BM19" s="205"/>
      <c r="BN19" s="206" t="str">
        <f t="shared" si="0"/>
        <v/>
      </c>
      <c r="BO19" s="207"/>
      <c r="BP19" s="207"/>
      <c r="BQ19" s="207"/>
      <c r="BR19" s="207"/>
      <c r="BS19" s="208"/>
      <c r="BT19" s="81"/>
      <c r="BU19" s="61"/>
    </row>
    <row r="20" spans="1:73" ht="30" customHeight="1" x14ac:dyDescent="0.25">
      <c r="A20" s="59"/>
      <c r="B20" s="209"/>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1"/>
      <c r="AB20" s="212"/>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4"/>
      <c r="BC20" s="215"/>
      <c r="BD20" s="215"/>
      <c r="BE20" s="215"/>
      <c r="BF20" s="215"/>
      <c r="BG20" s="215"/>
      <c r="BH20" s="216"/>
      <c r="BI20" s="216"/>
      <c r="BJ20" s="216"/>
      <c r="BK20" s="216"/>
      <c r="BL20" s="216"/>
      <c r="BM20" s="216"/>
      <c r="BN20" s="217" t="str">
        <f t="shared" si="0"/>
        <v/>
      </c>
      <c r="BO20" s="218"/>
      <c r="BP20" s="218"/>
      <c r="BQ20" s="218"/>
      <c r="BR20" s="218"/>
      <c r="BS20" s="219"/>
      <c r="BT20" s="81"/>
      <c r="BU20" s="61"/>
    </row>
    <row r="21" spans="1:73" ht="30" customHeight="1" thickBot="1" x14ac:dyDescent="0.3">
      <c r="A21" s="59"/>
      <c r="B21" s="180"/>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2"/>
      <c r="AB21" s="183"/>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5"/>
      <c r="BC21" s="186"/>
      <c r="BD21" s="186"/>
      <c r="BE21" s="186"/>
      <c r="BF21" s="186"/>
      <c r="BG21" s="186"/>
      <c r="BH21" s="187"/>
      <c r="BI21" s="187"/>
      <c r="BJ21" s="187"/>
      <c r="BK21" s="187"/>
      <c r="BL21" s="187"/>
      <c r="BM21" s="187"/>
      <c r="BN21" s="188" t="str">
        <f t="shared" si="0"/>
        <v/>
      </c>
      <c r="BO21" s="189"/>
      <c r="BP21" s="189"/>
      <c r="BQ21" s="189"/>
      <c r="BR21" s="189"/>
      <c r="BS21" s="190"/>
      <c r="BT21" s="81"/>
      <c r="BU21" s="61"/>
    </row>
    <row r="22" spans="1:73" ht="16.149999999999999" customHeight="1" thickBot="1" x14ac:dyDescent="0.3">
      <c r="A22" s="59"/>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191" t="s">
        <v>4</v>
      </c>
      <c r="BF22" s="192"/>
      <c r="BG22" s="192"/>
      <c r="BH22" s="192"/>
      <c r="BI22" s="192"/>
      <c r="BJ22" s="192"/>
      <c r="BK22" s="192"/>
      <c r="BL22" s="192"/>
      <c r="BM22" s="193"/>
      <c r="BN22" s="194" t="str">
        <f>IF(SUM(BN12:BN21)&gt;0, SUM(BN12:BN21),"")</f>
        <v/>
      </c>
      <c r="BO22" s="195"/>
      <c r="BP22" s="195"/>
      <c r="BQ22" s="195"/>
      <c r="BR22" s="195"/>
      <c r="BS22" s="196"/>
      <c r="BT22" s="84"/>
      <c r="BU22" s="61"/>
    </row>
    <row r="23" spans="1:73" ht="15.75" x14ac:dyDescent="0.25">
      <c r="A23" s="5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13"/>
      <c r="BD23" s="13"/>
      <c r="BE23" s="13"/>
      <c r="BF23" s="13"/>
      <c r="BG23" s="13"/>
      <c r="BH23" s="13"/>
      <c r="BI23" s="13"/>
      <c r="BJ23" s="13"/>
      <c r="BK23" s="13"/>
      <c r="BL23" s="13"/>
      <c r="BM23" s="13"/>
      <c r="BN23" s="13"/>
      <c r="BO23" s="13"/>
      <c r="BP23" s="13"/>
      <c r="BQ23" s="13"/>
      <c r="BR23" s="13"/>
      <c r="BS23" s="14"/>
      <c r="BT23" s="14"/>
      <c r="BU23" s="61"/>
    </row>
    <row r="24" spans="1:73" ht="15.75" thickBot="1" x14ac:dyDescent="0.3">
      <c r="A24" s="59"/>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69"/>
      <c r="BU24" s="61"/>
    </row>
    <row r="25" spans="1:73" ht="19.5" thickBot="1" x14ac:dyDescent="0.3">
      <c r="A25" s="59"/>
      <c r="B25" s="220" t="str">
        <f>'Equipment List'!C1</f>
        <v>Chem./Bio./Rad. Decontamination Equip.</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2"/>
      <c r="BT25" s="82"/>
      <c r="BU25" s="61"/>
    </row>
    <row r="26" spans="1:73" ht="15.75" thickBot="1" x14ac:dyDescent="0.3">
      <c r="A26" s="59"/>
      <c r="B26" s="223" t="s">
        <v>0</v>
      </c>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5"/>
      <c r="AB26" s="226" t="s">
        <v>937</v>
      </c>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8"/>
      <c r="BC26" s="225" t="s">
        <v>1</v>
      </c>
      <c r="BD26" s="225"/>
      <c r="BE26" s="225"/>
      <c r="BF26" s="225"/>
      <c r="BG26" s="225"/>
      <c r="BH26" s="229" t="s">
        <v>2</v>
      </c>
      <c r="BI26" s="230"/>
      <c r="BJ26" s="230"/>
      <c r="BK26" s="230"/>
      <c r="BL26" s="230"/>
      <c r="BM26" s="224"/>
      <c r="BN26" s="225" t="s">
        <v>3</v>
      </c>
      <c r="BO26" s="229"/>
      <c r="BP26" s="229"/>
      <c r="BQ26" s="229"/>
      <c r="BR26" s="229"/>
      <c r="BS26" s="231"/>
      <c r="BT26" s="83"/>
      <c r="BU26" s="61"/>
    </row>
    <row r="27" spans="1:73" ht="30" customHeight="1" x14ac:dyDescent="0.25">
      <c r="A27" s="59"/>
      <c r="B27" s="232"/>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4"/>
      <c r="AB27" s="235"/>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7"/>
      <c r="BC27" s="238"/>
      <c r="BD27" s="238"/>
      <c r="BE27" s="238"/>
      <c r="BF27" s="238"/>
      <c r="BG27" s="238"/>
      <c r="BH27" s="239"/>
      <c r="BI27" s="239"/>
      <c r="BJ27" s="239"/>
      <c r="BK27" s="239"/>
      <c r="BL27" s="239"/>
      <c r="BM27" s="239"/>
      <c r="BN27" s="240" t="str">
        <f t="shared" ref="BN27:BN36" si="1">IF(COUNTBLANK(B27)+COUNTBLANK(BC27)+COUNTBLANK(BH27)+COUNTBLANK(AB27)&gt;0, "",BC27*BH27)</f>
        <v/>
      </c>
      <c r="BO27" s="241"/>
      <c r="BP27" s="241"/>
      <c r="BQ27" s="241"/>
      <c r="BR27" s="241"/>
      <c r="BS27" s="242"/>
      <c r="BT27" s="81"/>
      <c r="BU27" s="61"/>
    </row>
    <row r="28" spans="1:73" ht="30" customHeight="1" x14ac:dyDescent="0.25">
      <c r="A28" s="59"/>
      <c r="B28" s="198"/>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200"/>
      <c r="AB28" s="201"/>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3"/>
      <c r="BC28" s="204"/>
      <c r="BD28" s="204"/>
      <c r="BE28" s="204"/>
      <c r="BF28" s="204"/>
      <c r="BG28" s="204"/>
      <c r="BH28" s="205"/>
      <c r="BI28" s="205"/>
      <c r="BJ28" s="205"/>
      <c r="BK28" s="205"/>
      <c r="BL28" s="205"/>
      <c r="BM28" s="205"/>
      <c r="BN28" s="206" t="str">
        <f t="shared" si="1"/>
        <v/>
      </c>
      <c r="BO28" s="207"/>
      <c r="BP28" s="207"/>
      <c r="BQ28" s="207"/>
      <c r="BR28" s="207"/>
      <c r="BS28" s="208"/>
      <c r="BT28" s="81"/>
      <c r="BU28" s="61"/>
    </row>
    <row r="29" spans="1:73" ht="30" customHeight="1" x14ac:dyDescent="0.25">
      <c r="A29" s="59"/>
      <c r="B29" s="209"/>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1"/>
      <c r="AB29" s="212"/>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4"/>
      <c r="BC29" s="215"/>
      <c r="BD29" s="215"/>
      <c r="BE29" s="215"/>
      <c r="BF29" s="215"/>
      <c r="BG29" s="215"/>
      <c r="BH29" s="216"/>
      <c r="BI29" s="216"/>
      <c r="BJ29" s="216"/>
      <c r="BK29" s="216"/>
      <c r="BL29" s="216"/>
      <c r="BM29" s="216"/>
      <c r="BN29" s="217" t="str">
        <f t="shared" si="1"/>
        <v/>
      </c>
      <c r="BO29" s="218"/>
      <c r="BP29" s="218"/>
      <c r="BQ29" s="218"/>
      <c r="BR29" s="218"/>
      <c r="BS29" s="219"/>
      <c r="BT29" s="81"/>
      <c r="BU29" s="61"/>
    </row>
    <row r="30" spans="1:73" ht="30" customHeight="1" x14ac:dyDescent="0.25">
      <c r="A30" s="59"/>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200"/>
      <c r="AB30" s="201"/>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3"/>
      <c r="BC30" s="204"/>
      <c r="BD30" s="204"/>
      <c r="BE30" s="204"/>
      <c r="BF30" s="204"/>
      <c r="BG30" s="204"/>
      <c r="BH30" s="205"/>
      <c r="BI30" s="205"/>
      <c r="BJ30" s="205"/>
      <c r="BK30" s="205"/>
      <c r="BL30" s="205"/>
      <c r="BM30" s="205"/>
      <c r="BN30" s="206" t="str">
        <f t="shared" si="1"/>
        <v/>
      </c>
      <c r="BO30" s="207"/>
      <c r="BP30" s="207"/>
      <c r="BQ30" s="207"/>
      <c r="BR30" s="207"/>
      <c r="BS30" s="208"/>
      <c r="BT30" s="81"/>
      <c r="BU30" s="61"/>
    </row>
    <row r="31" spans="1:73" ht="30" customHeight="1" x14ac:dyDescent="0.25">
      <c r="A31" s="59"/>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1"/>
      <c r="AB31" s="212"/>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4"/>
      <c r="BC31" s="215"/>
      <c r="BD31" s="215"/>
      <c r="BE31" s="215"/>
      <c r="BF31" s="215"/>
      <c r="BG31" s="215"/>
      <c r="BH31" s="216"/>
      <c r="BI31" s="216"/>
      <c r="BJ31" s="216"/>
      <c r="BK31" s="216"/>
      <c r="BL31" s="216"/>
      <c r="BM31" s="216"/>
      <c r="BN31" s="217" t="str">
        <f t="shared" si="1"/>
        <v/>
      </c>
      <c r="BO31" s="218"/>
      <c r="BP31" s="218"/>
      <c r="BQ31" s="218"/>
      <c r="BR31" s="218"/>
      <c r="BS31" s="219"/>
      <c r="BT31" s="81"/>
      <c r="BU31" s="61"/>
    </row>
    <row r="32" spans="1:73" ht="30" customHeight="1" x14ac:dyDescent="0.25">
      <c r="A32" s="59"/>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200"/>
      <c r="AB32" s="201"/>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3"/>
      <c r="BC32" s="204"/>
      <c r="BD32" s="204"/>
      <c r="BE32" s="204"/>
      <c r="BF32" s="204"/>
      <c r="BG32" s="204"/>
      <c r="BH32" s="205"/>
      <c r="BI32" s="205"/>
      <c r="BJ32" s="205"/>
      <c r="BK32" s="205"/>
      <c r="BL32" s="205"/>
      <c r="BM32" s="205"/>
      <c r="BN32" s="206" t="str">
        <f t="shared" si="1"/>
        <v/>
      </c>
      <c r="BO32" s="207"/>
      <c r="BP32" s="207"/>
      <c r="BQ32" s="207"/>
      <c r="BR32" s="207"/>
      <c r="BS32" s="208"/>
      <c r="BT32" s="81"/>
      <c r="BU32" s="61"/>
    </row>
    <row r="33" spans="1:73" ht="30" customHeight="1" x14ac:dyDescent="0.25">
      <c r="A33" s="59"/>
      <c r="B33" s="209"/>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1"/>
      <c r="AB33" s="212"/>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215"/>
      <c r="BD33" s="215"/>
      <c r="BE33" s="215"/>
      <c r="BF33" s="215"/>
      <c r="BG33" s="215"/>
      <c r="BH33" s="216"/>
      <c r="BI33" s="216"/>
      <c r="BJ33" s="216"/>
      <c r="BK33" s="216"/>
      <c r="BL33" s="216"/>
      <c r="BM33" s="216"/>
      <c r="BN33" s="217" t="str">
        <f t="shared" si="1"/>
        <v/>
      </c>
      <c r="BO33" s="218"/>
      <c r="BP33" s="218"/>
      <c r="BQ33" s="218"/>
      <c r="BR33" s="218"/>
      <c r="BS33" s="219"/>
      <c r="BT33" s="81"/>
      <c r="BU33" s="61"/>
    </row>
    <row r="34" spans="1:73" ht="30" customHeight="1" x14ac:dyDescent="0.25">
      <c r="A34" s="59"/>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200"/>
      <c r="AB34" s="201"/>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204"/>
      <c r="BD34" s="204"/>
      <c r="BE34" s="204"/>
      <c r="BF34" s="204"/>
      <c r="BG34" s="204"/>
      <c r="BH34" s="205"/>
      <c r="BI34" s="205"/>
      <c r="BJ34" s="205"/>
      <c r="BK34" s="205"/>
      <c r="BL34" s="205"/>
      <c r="BM34" s="205"/>
      <c r="BN34" s="206" t="str">
        <f t="shared" si="1"/>
        <v/>
      </c>
      <c r="BO34" s="207"/>
      <c r="BP34" s="207"/>
      <c r="BQ34" s="207"/>
      <c r="BR34" s="207"/>
      <c r="BS34" s="208"/>
      <c r="BT34" s="81"/>
      <c r="BU34" s="61"/>
    </row>
    <row r="35" spans="1:73" ht="30" customHeight="1" x14ac:dyDescent="0.25">
      <c r="A35" s="59"/>
      <c r="B35" s="209"/>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1"/>
      <c r="AB35" s="212"/>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215"/>
      <c r="BD35" s="215"/>
      <c r="BE35" s="215"/>
      <c r="BF35" s="215"/>
      <c r="BG35" s="215"/>
      <c r="BH35" s="216"/>
      <c r="BI35" s="216"/>
      <c r="BJ35" s="216"/>
      <c r="BK35" s="216"/>
      <c r="BL35" s="216"/>
      <c r="BM35" s="216"/>
      <c r="BN35" s="217" t="str">
        <f t="shared" si="1"/>
        <v/>
      </c>
      <c r="BO35" s="218"/>
      <c r="BP35" s="218"/>
      <c r="BQ35" s="218"/>
      <c r="BR35" s="218"/>
      <c r="BS35" s="219"/>
      <c r="BT35" s="81"/>
      <c r="BU35" s="61"/>
    </row>
    <row r="36" spans="1:73" ht="30" customHeight="1" thickBot="1" x14ac:dyDescent="0.3">
      <c r="A36" s="59"/>
      <c r="B36" s="180"/>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2"/>
      <c r="AB36" s="183"/>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5"/>
      <c r="BC36" s="186"/>
      <c r="BD36" s="186"/>
      <c r="BE36" s="186"/>
      <c r="BF36" s="186"/>
      <c r="BG36" s="186"/>
      <c r="BH36" s="187"/>
      <c r="BI36" s="187"/>
      <c r="BJ36" s="187"/>
      <c r="BK36" s="187"/>
      <c r="BL36" s="187"/>
      <c r="BM36" s="187"/>
      <c r="BN36" s="188" t="str">
        <f t="shared" si="1"/>
        <v/>
      </c>
      <c r="BO36" s="189"/>
      <c r="BP36" s="189"/>
      <c r="BQ36" s="189"/>
      <c r="BR36" s="189"/>
      <c r="BS36" s="190"/>
      <c r="BT36" s="81"/>
      <c r="BU36" s="61"/>
    </row>
    <row r="37" spans="1:73" ht="16.149999999999999" customHeight="1" thickBot="1" x14ac:dyDescent="0.3">
      <c r="A37" s="59"/>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191" t="s">
        <v>4</v>
      </c>
      <c r="BF37" s="192"/>
      <c r="BG37" s="192"/>
      <c r="BH37" s="192"/>
      <c r="BI37" s="192"/>
      <c r="BJ37" s="192"/>
      <c r="BK37" s="192"/>
      <c r="BL37" s="192"/>
      <c r="BM37" s="193"/>
      <c r="BN37" s="194" t="str">
        <f>IF(SUM(BN27:BN36)&gt;0, SUM(BN27:BN36),"")</f>
        <v/>
      </c>
      <c r="BO37" s="195"/>
      <c r="BP37" s="195"/>
      <c r="BQ37" s="195"/>
      <c r="BR37" s="195"/>
      <c r="BS37" s="196"/>
      <c r="BT37" s="84"/>
      <c r="BU37" s="61"/>
    </row>
    <row r="38" spans="1:73" ht="15.75" x14ac:dyDescent="0.25">
      <c r="A38" s="59"/>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13"/>
      <c r="BD38" s="13"/>
      <c r="BE38" s="13"/>
      <c r="BF38" s="13"/>
      <c r="BG38" s="13"/>
      <c r="BH38" s="13"/>
      <c r="BI38" s="13"/>
      <c r="BJ38" s="13"/>
      <c r="BK38" s="13"/>
      <c r="BL38" s="13"/>
      <c r="BM38" s="13"/>
      <c r="BN38" s="13"/>
      <c r="BO38" s="13"/>
      <c r="BP38" s="13"/>
      <c r="BQ38" s="13"/>
      <c r="BR38" s="13"/>
      <c r="BS38" s="14"/>
      <c r="BT38" s="14"/>
      <c r="BU38" s="61"/>
    </row>
    <row r="39" spans="1:73" ht="15.75" thickBot="1" x14ac:dyDescent="0.3">
      <c r="A39" s="59"/>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69"/>
      <c r="BU39" s="61"/>
    </row>
    <row r="40" spans="1:73" ht="19.5" thickBot="1" x14ac:dyDescent="0.3">
      <c r="A40" s="59"/>
      <c r="B40" s="245" t="str">
        <f>'Equipment List'!E1</f>
        <v>Chem./Bio./Rad. Detection Equip.</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7"/>
      <c r="BT40" s="82"/>
      <c r="BU40" s="61"/>
    </row>
    <row r="41" spans="1:73" ht="15" customHeight="1" thickBot="1" x14ac:dyDescent="0.3">
      <c r="A41" s="59"/>
      <c r="B41" s="223" t="s">
        <v>0</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5"/>
      <c r="AB41" s="226" t="s">
        <v>937</v>
      </c>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8"/>
      <c r="BC41" s="225" t="s">
        <v>1</v>
      </c>
      <c r="BD41" s="225"/>
      <c r="BE41" s="225"/>
      <c r="BF41" s="225"/>
      <c r="BG41" s="225"/>
      <c r="BH41" s="229" t="s">
        <v>2</v>
      </c>
      <c r="BI41" s="230"/>
      <c r="BJ41" s="230"/>
      <c r="BK41" s="230"/>
      <c r="BL41" s="230"/>
      <c r="BM41" s="224"/>
      <c r="BN41" s="225" t="s">
        <v>3</v>
      </c>
      <c r="BO41" s="229"/>
      <c r="BP41" s="229"/>
      <c r="BQ41" s="229"/>
      <c r="BR41" s="229"/>
      <c r="BS41" s="231"/>
      <c r="BT41" s="83"/>
      <c r="BU41" s="61"/>
    </row>
    <row r="42" spans="1:73" ht="30" customHeight="1" x14ac:dyDescent="0.25">
      <c r="A42" s="59"/>
      <c r="B42" s="249"/>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33"/>
      <c r="AB42" s="235"/>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7"/>
      <c r="BC42" s="238"/>
      <c r="BD42" s="238"/>
      <c r="BE42" s="238"/>
      <c r="BF42" s="238"/>
      <c r="BG42" s="238"/>
      <c r="BH42" s="239"/>
      <c r="BI42" s="239"/>
      <c r="BJ42" s="239"/>
      <c r="BK42" s="239"/>
      <c r="BL42" s="239"/>
      <c r="BM42" s="239"/>
      <c r="BN42" s="240" t="str">
        <f t="shared" ref="BN42:BN51" si="2">IF(COUNTBLANK(B42)+COUNTBLANK(BC42)+COUNTBLANK(BH42)+COUNTBLANK(AB42)&gt;0, "",BC42*BH42)</f>
        <v/>
      </c>
      <c r="BO42" s="241"/>
      <c r="BP42" s="241"/>
      <c r="BQ42" s="241"/>
      <c r="BR42" s="241"/>
      <c r="BS42" s="242"/>
      <c r="BT42" s="81"/>
      <c r="BU42" s="61"/>
    </row>
    <row r="43" spans="1:73" ht="30" customHeight="1" x14ac:dyDescent="0.25">
      <c r="A43" s="59"/>
      <c r="B43" s="251"/>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199"/>
      <c r="AB43" s="201"/>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3"/>
      <c r="BC43" s="204"/>
      <c r="BD43" s="204"/>
      <c r="BE43" s="204"/>
      <c r="BF43" s="204"/>
      <c r="BG43" s="204"/>
      <c r="BH43" s="205"/>
      <c r="BI43" s="205"/>
      <c r="BJ43" s="205"/>
      <c r="BK43" s="205"/>
      <c r="BL43" s="205"/>
      <c r="BM43" s="205"/>
      <c r="BN43" s="206" t="str">
        <f t="shared" si="2"/>
        <v/>
      </c>
      <c r="BO43" s="207"/>
      <c r="BP43" s="207"/>
      <c r="BQ43" s="207"/>
      <c r="BR43" s="207"/>
      <c r="BS43" s="208"/>
      <c r="BT43" s="81"/>
      <c r="BU43" s="61"/>
    </row>
    <row r="44" spans="1:73" ht="30" customHeight="1" x14ac:dyDescent="0.25">
      <c r="A44" s="59"/>
      <c r="B44" s="256"/>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10"/>
      <c r="AB44" s="212"/>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4"/>
      <c r="BC44" s="215"/>
      <c r="BD44" s="215"/>
      <c r="BE44" s="215"/>
      <c r="BF44" s="215"/>
      <c r="BG44" s="215"/>
      <c r="BH44" s="216"/>
      <c r="BI44" s="216"/>
      <c r="BJ44" s="216"/>
      <c r="BK44" s="216"/>
      <c r="BL44" s="216"/>
      <c r="BM44" s="216"/>
      <c r="BN44" s="217" t="str">
        <f t="shared" si="2"/>
        <v/>
      </c>
      <c r="BO44" s="218"/>
      <c r="BP44" s="218"/>
      <c r="BQ44" s="218"/>
      <c r="BR44" s="218"/>
      <c r="BS44" s="219"/>
      <c r="BT44" s="81"/>
      <c r="BU44" s="61"/>
    </row>
    <row r="45" spans="1:73" ht="30" customHeight="1" x14ac:dyDescent="0.25">
      <c r="A45" s="59"/>
      <c r="B45" s="251"/>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199"/>
      <c r="AB45" s="201"/>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3"/>
      <c r="BC45" s="204"/>
      <c r="BD45" s="204"/>
      <c r="BE45" s="204"/>
      <c r="BF45" s="204"/>
      <c r="BG45" s="204"/>
      <c r="BH45" s="205"/>
      <c r="BI45" s="205"/>
      <c r="BJ45" s="205"/>
      <c r="BK45" s="205"/>
      <c r="BL45" s="205"/>
      <c r="BM45" s="205"/>
      <c r="BN45" s="206" t="str">
        <f t="shared" si="2"/>
        <v/>
      </c>
      <c r="BO45" s="207"/>
      <c r="BP45" s="207"/>
      <c r="BQ45" s="207"/>
      <c r="BR45" s="207"/>
      <c r="BS45" s="208"/>
      <c r="BT45" s="81"/>
      <c r="BU45" s="61"/>
    </row>
    <row r="46" spans="1:73" ht="30" customHeight="1" x14ac:dyDescent="0.25">
      <c r="A46" s="59"/>
      <c r="B46" s="256"/>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10"/>
      <c r="AB46" s="212"/>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4"/>
      <c r="BC46" s="215"/>
      <c r="BD46" s="215"/>
      <c r="BE46" s="215"/>
      <c r="BF46" s="215"/>
      <c r="BG46" s="215"/>
      <c r="BH46" s="216"/>
      <c r="BI46" s="216"/>
      <c r="BJ46" s="216"/>
      <c r="BK46" s="216"/>
      <c r="BL46" s="216"/>
      <c r="BM46" s="216"/>
      <c r="BN46" s="217" t="str">
        <f t="shared" si="2"/>
        <v/>
      </c>
      <c r="BO46" s="218"/>
      <c r="BP46" s="218"/>
      <c r="BQ46" s="218"/>
      <c r="BR46" s="218"/>
      <c r="BS46" s="219"/>
      <c r="BT46" s="81"/>
      <c r="BU46" s="61"/>
    </row>
    <row r="47" spans="1:73" ht="30" customHeight="1" x14ac:dyDescent="0.25">
      <c r="A47" s="59"/>
      <c r="B47" s="251"/>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199"/>
      <c r="AB47" s="201"/>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3"/>
      <c r="BC47" s="204"/>
      <c r="BD47" s="204"/>
      <c r="BE47" s="204"/>
      <c r="BF47" s="204"/>
      <c r="BG47" s="204"/>
      <c r="BH47" s="205"/>
      <c r="BI47" s="205"/>
      <c r="BJ47" s="205"/>
      <c r="BK47" s="205"/>
      <c r="BL47" s="205"/>
      <c r="BM47" s="205"/>
      <c r="BN47" s="206" t="str">
        <f t="shared" si="2"/>
        <v/>
      </c>
      <c r="BO47" s="207"/>
      <c r="BP47" s="207"/>
      <c r="BQ47" s="207"/>
      <c r="BR47" s="207"/>
      <c r="BS47" s="208"/>
      <c r="BT47" s="81"/>
      <c r="BU47" s="61"/>
    </row>
    <row r="48" spans="1:73" ht="30" customHeight="1" x14ac:dyDescent="0.25">
      <c r="A48" s="59"/>
      <c r="B48" s="256"/>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10"/>
      <c r="AB48" s="212"/>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4"/>
      <c r="BC48" s="215"/>
      <c r="BD48" s="215"/>
      <c r="BE48" s="215"/>
      <c r="BF48" s="215"/>
      <c r="BG48" s="215"/>
      <c r="BH48" s="216"/>
      <c r="BI48" s="216"/>
      <c r="BJ48" s="216"/>
      <c r="BK48" s="216"/>
      <c r="BL48" s="216"/>
      <c r="BM48" s="216"/>
      <c r="BN48" s="217" t="str">
        <f t="shared" si="2"/>
        <v/>
      </c>
      <c r="BO48" s="218"/>
      <c r="BP48" s="218"/>
      <c r="BQ48" s="218"/>
      <c r="BR48" s="218"/>
      <c r="BS48" s="219"/>
      <c r="BT48" s="81"/>
      <c r="BU48" s="61"/>
    </row>
    <row r="49" spans="1:73" ht="30" customHeight="1" x14ac:dyDescent="0.25">
      <c r="A49" s="59"/>
      <c r="B49" s="251"/>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199"/>
      <c r="AB49" s="201"/>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3"/>
      <c r="BC49" s="204"/>
      <c r="BD49" s="204"/>
      <c r="BE49" s="204"/>
      <c r="BF49" s="204"/>
      <c r="BG49" s="204"/>
      <c r="BH49" s="205"/>
      <c r="BI49" s="205"/>
      <c r="BJ49" s="205"/>
      <c r="BK49" s="205"/>
      <c r="BL49" s="205"/>
      <c r="BM49" s="205"/>
      <c r="BN49" s="206" t="str">
        <f t="shared" si="2"/>
        <v/>
      </c>
      <c r="BO49" s="207"/>
      <c r="BP49" s="207"/>
      <c r="BQ49" s="207"/>
      <c r="BR49" s="207"/>
      <c r="BS49" s="208"/>
      <c r="BT49" s="81"/>
      <c r="BU49" s="61"/>
    </row>
    <row r="50" spans="1:73" ht="30" customHeight="1" x14ac:dyDescent="0.25">
      <c r="A50" s="59"/>
      <c r="B50" s="256"/>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10"/>
      <c r="AB50" s="212"/>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4"/>
      <c r="BC50" s="215"/>
      <c r="BD50" s="215"/>
      <c r="BE50" s="215"/>
      <c r="BF50" s="215"/>
      <c r="BG50" s="215"/>
      <c r="BH50" s="216"/>
      <c r="BI50" s="216"/>
      <c r="BJ50" s="216"/>
      <c r="BK50" s="216"/>
      <c r="BL50" s="216"/>
      <c r="BM50" s="216"/>
      <c r="BN50" s="217" t="str">
        <f t="shared" si="2"/>
        <v/>
      </c>
      <c r="BO50" s="218"/>
      <c r="BP50" s="218"/>
      <c r="BQ50" s="218"/>
      <c r="BR50" s="218"/>
      <c r="BS50" s="219"/>
      <c r="BT50" s="81"/>
      <c r="BU50" s="61"/>
    </row>
    <row r="51" spans="1:73" ht="30" customHeight="1" thickBot="1" x14ac:dyDescent="0.3">
      <c r="A51" s="59"/>
      <c r="B51" s="258"/>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181"/>
      <c r="AB51" s="183"/>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5"/>
      <c r="BC51" s="186"/>
      <c r="BD51" s="186"/>
      <c r="BE51" s="186"/>
      <c r="BF51" s="186"/>
      <c r="BG51" s="186"/>
      <c r="BH51" s="187"/>
      <c r="BI51" s="187"/>
      <c r="BJ51" s="187"/>
      <c r="BK51" s="187"/>
      <c r="BL51" s="187"/>
      <c r="BM51" s="187"/>
      <c r="BN51" s="188" t="str">
        <f t="shared" si="2"/>
        <v/>
      </c>
      <c r="BO51" s="189"/>
      <c r="BP51" s="189"/>
      <c r="BQ51" s="189"/>
      <c r="BR51" s="189"/>
      <c r="BS51" s="190"/>
      <c r="BT51" s="81"/>
      <c r="BU51" s="61"/>
    </row>
    <row r="52" spans="1:73" ht="16.149999999999999" customHeight="1" thickBot="1" x14ac:dyDescent="0.3">
      <c r="A52" s="59"/>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191" t="s">
        <v>4</v>
      </c>
      <c r="BF52" s="192"/>
      <c r="BG52" s="192"/>
      <c r="BH52" s="192"/>
      <c r="BI52" s="192"/>
      <c r="BJ52" s="192"/>
      <c r="BK52" s="192"/>
      <c r="BL52" s="192"/>
      <c r="BM52" s="193"/>
      <c r="BN52" s="194" t="str">
        <f>IF(SUM(BN42:BN51)&gt;0, SUM(BN42:BN51),"")</f>
        <v/>
      </c>
      <c r="BO52" s="195"/>
      <c r="BP52" s="195"/>
      <c r="BQ52" s="195"/>
      <c r="BR52" s="195"/>
      <c r="BS52" s="196"/>
      <c r="BT52" s="84"/>
      <c r="BU52" s="61"/>
    </row>
    <row r="53" spans="1:73" ht="15.75" x14ac:dyDescent="0.25">
      <c r="A53" s="59"/>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13"/>
      <c r="BD53" s="13"/>
      <c r="BE53" s="13"/>
      <c r="BF53" s="13"/>
      <c r="BG53" s="13"/>
      <c r="BH53" s="13"/>
      <c r="BI53" s="13"/>
      <c r="BJ53" s="13"/>
      <c r="BK53" s="13"/>
      <c r="BL53" s="13"/>
      <c r="BM53" s="13"/>
      <c r="BN53" s="13"/>
      <c r="BO53" s="13"/>
      <c r="BP53" s="13"/>
      <c r="BQ53" s="13"/>
      <c r="BR53" s="13"/>
      <c r="BS53" s="14"/>
      <c r="BT53" s="14"/>
      <c r="BU53" s="61"/>
    </row>
    <row r="54" spans="1:73" ht="15.75" thickBot="1" x14ac:dyDescent="0.3">
      <c r="A54" s="59"/>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61"/>
    </row>
    <row r="55" spans="1:73" ht="19.5" thickBot="1" x14ac:dyDescent="0.3">
      <c r="A55" s="59"/>
      <c r="B55" s="245" t="str">
        <f>'Equipment List'!G1</f>
        <v>Chem./Bio./Rad. Mitigation Equipment</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7"/>
      <c r="BT55" s="82"/>
      <c r="BU55" s="61"/>
    </row>
    <row r="56" spans="1:73" ht="15" customHeight="1" thickBot="1" x14ac:dyDescent="0.3">
      <c r="A56" s="59"/>
      <c r="B56" s="223" t="s">
        <v>0</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5"/>
      <c r="AB56" s="226" t="s">
        <v>937</v>
      </c>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8"/>
      <c r="BC56" s="225" t="s">
        <v>1</v>
      </c>
      <c r="BD56" s="225"/>
      <c r="BE56" s="225"/>
      <c r="BF56" s="225"/>
      <c r="BG56" s="225"/>
      <c r="BH56" s="229" t="s">
        <v>2</v>
      </c>
      <c r="BI56" s="230"/>
      <c r="BJ56" s="230"/>
      <c r="BK56" s="230"/>
      <c r="BL56" s="230"/>
      <c r="BM56" s="224"/>
      <c r="BN56" s="225" t="s">
        <v>3</v>
      </c>
      <c r="BO56" s="229"/>
      <c r="BP56" s="229"/>
      <c r="BQ56" s="229"/>
      <c r="BR56" s="229"/>
      <c r="BS56" s="231"/>
      <c r="BT56" s="83"/>
      <c r="BU56" s="61"/>
    </row>
    <row r="57" spans="1:73" ht="30" customHeight="1" x14ac:dyDescent="0.25">
      <c r="A57" s="59"/>
      <c r="B57" s="249"/>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33"/>
      <c r="AB57" s="235"/>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7"/>
      <c r="BC57" s="238"/>
      <c r="BD57" s="238"/>
      <c r="BE57" s="238"/>
      <c r="BF57" s="238"/>
      <c r="BG57" s="238"/>
      <c r="BH57" s="239"/>
      <c r="BI57" s="239"/>
      <c r="BJ57" s="239"/>
      <c r="BK57" s="239"/>
      <c r="BL57" s="239"/>
      <c r="BM57" s="239"/>
      <c r="BN57" s="240" t="str">
        <f t="shared" ref="BN57:BN66" si="3">IF(COUNTBLANK(B57)+COUNTBLANK(BC57)+COUNTBLANK(BH57)+COUNTBLANK(AB57)&gt;0, "",BC57*BH57)</f>
        <v/>
      </c>
      <c r="BO57" s="241"/>
      <c r="BP57" s="241"/>
      <c r="BQ57" s="241"/>
      <c r="BR57" s="241"/>
      <c r="BS57" s="242"/>
      <c r="BT57" s="81"/>
      <c r="BU57" s="61"/>
    </row>
    <row r="58" spans="1:73" ht="30" customHeight="1" x14ac:dyDescent="0.25">
      <c r="A58" s="59"/>
      <c r="B58" s="251"/>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199"/>
      <c r="AB58" s="201"/>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3"/>
      <c r="BC58" s="204"/>
      <c r="BD58" s="204"/>
      <c r="BE58" s="204"/>
      <c r="BF58" s="204"/>
      <c r="BG58" s="204"/>
      <c r="BH58" s="205"/>
      <c r="BI58" s="205"/>
      <c r="BJ58" s="205"/>
      <c r="BK58" s="205"/>
      <c r="BL58" s="205"/>
      <c r="BM58" s="205"/>
      <c r="BN58" s="206" t="str">
        <f t="shared" si="3"/>
        <v/>
      </c>
      <c r="BO58" s="207"/>
      <c r="BP58" s="207"/>
      <c r="BQ58" s="207"/>
      <c r="BR58" s="207"/>
      <c r="BS58" s="208"/>
      <c r="BT58" s="81"/>
      <c r="BU58" s="61"/>
    </row>
    <row r="59" spans="1:73" ht="30" customHeight="1" x14ac:dyDescent="0.25">
      <c r="A59" s="59"/>
      <c r="B59" s="256"/>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10"/>
      <c r="AB59" s="212"/>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4"/>
      <c r="BC59" s="215"/>
      <c r="BD59" s="215"/>
      <c r="BE59" s="215"/>
      <c r="BF59" s="215"/>
      <c r="BG59" s="215"/>
      <c r="BH59" s="216"/>
      <c r="BI59" s="216"/>
      <c r="BJ59" s="216"/>
      <c r="BK59" s="216"/>
      <c r="BL59" s="216"/>
      <c r="BM59" s="216"/>
      <c r="BN59" s="217" t="str">
        <f t="shared" si="3"/>
        <v/>
      </c>
      <c r="BO59" s="218"/>
      <c r="BP59" s="218"/>
      <c r="BQ59" s="218"/>
      <c r="BR59" s="218"/>
      <c r="BS59" s="219"/>
      <c r="BT59" s="81"/>
      <c r="BU59" s="61"/>
    </row>
    <row r="60" spans="1:73" ht="30" customHeight="1" x14ac:dyDescent="0.25">
      <c r="A60" s="59"/>
      <c r="B60" s="251"/>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199"/>
      <c r="AB60" s="201"/>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3"/>
      <c r="BC60" s="204"/>
      <c r="BD60" s="204"/>
      <c r="BE60" s="204"/>
      <c r="BF60" s="204"/>
      <c r="BG60" s="204"/>
      <c r="BH60" s="205"/>
      <c r="BI60" s="205"/>
      <c r="BJ60" s="205"/>
      <c r="BK60" s="205"/>
      <c r="BL60" s="205"/>
      <c r="BM60" s="205"/>
      <c r="BN60" s="206" t="str">
        <f t="shared" si="3"/>
        <v/>
      </c>
      <c r="BO60" s="207"/>
      <c r="BP60" s="207"/>
      <c r="BQ60" s="207"/>
      <c r="BR60" s="207"/>
      <c r="BS60" s="208"/>
      <c r="BT60" s="81"/>
      <c r="BU60" s="61"/>
    </row>
    <row r="61" spans="1:73" ht="30" customHeight="1" x14ac:dyDescent="0.25">
      <c r="A61" s="59"/>
      <c r="B61" s="256"/>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10"/>
      <c r="AB61" s="212"/>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4"/>
      <c r="BC61" s="215"/>
      <c r="BD61" s="215"/>
      <c r="BE61" s="215"/>
      <c r="BF61" s="215"/>
      <c r="BG61" s="215"/>
      <c r="BH61" s="216"/>
      <c r="BI61" s="216"/>
      <c r="BJ61" s="216"/>
      <c r="BK61" s="216"/>
      <c r="BL61" s="216"/>
      <c r="BM61" s="216"/>
      <c r="BN61" s="217" t="str">
        <f t="shared" si="3"/>
        <v/>
      </c>
      <c r="BO61" s="218"/>
      <c r="BP61" s="218"/>
      <c r="BQ61" s="218"/>
      <c r="BR61" s="218"/>
      <c r="BS61" s="219"/>
      <c r="BT61" s="81"/>
      <c r="BU61" s="61"/>
    </row>
    <row r="62" spans="1:73" ht="30" customHeight="1" x14ac:dyDescent="0.25">
      <c r="A62" s="59"/>
      <c r="B62" s="251"/>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199"/>
      <c r="AB62" s="201"/>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3"/>
      <c r="BC62" s="204"/>
      <c r="BD62" s="204"/>
      <c r="BE62" s="204"/>
      <c r="BF62" s="204"/>
      <c r="BG62" s="204"/>
      <c r="BH62" s="205"/>
      <c r="BI62" s="205"/>
      <c r="BJ62" s="205"/>
      <c r="BK62" s="205"/>
      <c r="BL62" s="205"/>
      <c r="BM62" s="205"/>
      <c r="BN62" s="206" t="str">
        <f t="shared" si="3"/>
        <v/>
      </c>
      <c r="BO62" s="207"/>
      <c r="BP62" s="207"/>
      <c r="BQ62" s="207"/>
      <c r="BR62" s="207"/>
      <c r="BS62" s="208"/>
      <c r="BT62" s="81"/>
      <c r="BU62" s="61"/>
    </row>
    <row r="63" spans="1:73" ht="30" customHeight="1" x14ac:dyDescent="0.25">
      <c r="A63" s="59"/>
      <c r="B63" s="256"/>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10"/>
      <c r="AB63" s="212"/>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4"/>
      <c r="BC63" s="215"/>
      <c r="BD63" s="215"/>
      <c r="BE63" s="215"/>
      <c r="BF63" s="215"/>
      <c r="BG63" s="215"/>
      <c r="BH63" s="216"/>
      <c r="BI63" s="216"/>
      <c r="BJ63" s="216"/>
      <c r="BK63" s="216"/>
      <c r="BL63" s="216"/>
      <c r="BM63" s="216"/>
      <c r="BN63" s="217" t="str">
        <f t="shared" si="3"/>
        <v/>
      </c>
      <c r="BO63" s="218"/>
      <c r="BP63" s="218"/>
      <c r="BQ63" s="218"/>
      <c r="BR63" s="218"/>
      <c r="BS63" s="219"/>
      <c r="BT63" s="81"/>
      <c r="BU63" s="61"/>
    </row>
    <row r="64" spans="1:73" ht="30" customHeight="1" x14ac:dyDescent="0.25">
      <c r="A64" s="59"/>
      <c r="B64" s="251"/>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199"/>
      <c r="AB64" s="201"/>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3"/>
      <c r="BC64" s="204"/>
      <c r="BD64" s="204"/>
      <c r="BE64" s="204"/>
      <c r="BF64" s="204"/>
      <c r="BG64" s="204"/>
      <c r="BH64" s="205"/>
      <c r="BI64" s="205"/>
      <c r="BJ64" s="205"/>
      <c r="BK64" s="205"/>
      <c r="BL64" s="205"/>
      <c r="BM64" s="205"/>
      <c r="BN64" s="206" t="str">
        <f t="shared" si="3"/>
        <v/>
      </c>
      <c r="BO64" s="207"/>
      <c r="BP64" s="207"/>
      <c r="BQ64" s="207"/>
      <c r="BR64" s="207"/>
      <c r="BS64" s="208"/>
      <c r="BT64" s="81"/>
      <c r="BU64" s="61"/>
    </row>
    <row r="65" spans="1:73" ht="30" customHeight="1" x14ac:dyDescent="0.25">
      <c r="A65" s="59"/>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10"/>
      <c r="AB65" s="212"/>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4"/>
      <c r="BC65" s="215"/>
      <c r="BD65" s="215"/>
      <c r="BE65" s="215"/>
      <c r="BF65" s="215"/>
      <c r="BG65" s="215"/>
      <c r="BH65" s="216"/>
      <c r="BI65" s="216"/>
      <c r="BJ65" s="216"/>
      <c r="BK65" s="216"/>
      <c r="BL65" s="216"/>
      <c r="BM65" s="216"/>
      <c r="BN65" s="217" t="str">
        <f t="shared" si="3"/>
        <v/>
      </c>
      <c r="BO65" s="218"/>
      <c r="BP65" s="218"/>
      <c r="BQ65" s="218"/>
      <c r="BR65" s="218"/>
      <c r="BS65" s="219"/>
      <c r="BT65" s="81"/>
      <c r="BU65" s="61"/>
    </row>
    <row r="66" spans="1:73" ht="30" customHeight="1" thickBot="1" x14ac:dyDescent="0.3">
      <c r="A66" s="59"/>
      <c r="B66" s="258"/>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181"/>
      <c r="AB66" s="183"/>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5"/>
      <c r="BC66" s="186"/>
      <c r="BD66" s="186"/>
      <c r="BE66" s="186"/>
      <c r="BF66" s="186"/>
      <c r="BG66" s="186"/>
      <c r="BH66" s="187"/>
      <c r="BI66" s="187"/>
      <c r="BJ66" s="187"/>
      <c r="BK66" s="187"/>
      <c r="BL66" s="187"/>
      <c r="BM66" s="187"/>
      <c r="BN66" s="188" t="str">
        <f t="shared" si="3"/>
        <v/>
      </c>
      <c r="BO66" s="189"/>
      <c r="BP66" s="189"/>
      <c r="BQ66" s="189"/>
      <c r="BR66" s="189"/>
      <c r="BS66" s="190"/>
      <c r="BT66" s="81"/>
      <c r="BU66" s="61"/>
    </row>
    <row r="67" spans="1:73" ht="16.149999999999999" customHeight="1" thickBot="1" x14ac:dyDescent="0.3">
      <c r="A67" s="59"/>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191" t="s">
        <v>4</v>
      </c>
      <c r="BF67" s="192"/>
      <c r="BG67" s="192"/>
      <c r="BH67" s="192"/>
      <c r="BI67" s="192"/>
      <c r="BJ67" s="192"/>
      <c r="BK67" s="192"/>
      <c r="BL67" s="192"/>
      <c r="BM67" s="193"/>
      <c r="BN67" s="194" t="str">
        <f>IF(SUM(BN57:BN66)&gt;0, SUM(BN57:BN66),"")</f>
        <v/>
      </c>
      <c r="BO67" s="195"/>
      <c r="BP67" s="195"/>
      <c r="BQ67" s="195"/>
      <c r="BR67" s="195"/>
      <c r="BS67" s="196"/>
      <c r="BT67" s="84"/>
      <c r="BU67" s="61"/>
    </row>
    <row r="68" spans="1:73" x14ac:dyDescent="0.25">
      <c r="A68" s="59"/>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61"/>
    </row>
    <row r="69" spans="1:73" ht="15.75" thickBot="1" x14ac:dyDescent="0.3">
      <c r="A69" s="59"/>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61"/>
    </row>
    <row r="70" spans="1:73" ht="19.5" thickBot="1" x14ac:dyDescent="0.3">
      <c r="A70" s="59"/>
      <c r="B70" s="245" t="str">
        <f>'Equipment List'!I1</f>
        <v>Chem./Bio./Rad. Protection Equipment</v>
      </c>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7"/>
      <c r="BT70" s="82"/>
      <c r="BU70" s="61"/>
    </row>
    <row r="71" spans="1:73" ht="15" customHeight="1" thickBot="1" x14ac:dyDescent="0.3">
      <c r="A71" s="59"/>
      <c r="B71" s="223" t="s">
        <v>0</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5"/>
      <c r="AB71" s="226" t="s">
        <v>937</v>
      </c>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8"/>
      <c r="BC71" s="225" t="s">
        <v>1</v>
      </c>
      <c r="BD71" s="225"/>
      <c r="BE71" s="225"/>
      <c r="BF71" s="225"/>
      <c r="BG71" s="225"/>
      <c r="BH71" s="229" t="s">
        <v>2</v>
      </c>
      <c r="BI71" s="230"/>
      <c r="BJ71" s="230"/>
      <c r="BK71" s="230"/>
      <c r="BL71" s="230"/>
      <c r="BM71" s="224"/>
      <c r="BN71" s="225" t="s">
        <v>3</v>
      </c>
      <c r="BO71" s="229"/>
      <c r="BP71" s="229"/>
      <c r="BQ71" s="229"/>
      <c r="BR71" s="229"/>
      <c r="BS71" s="231"/>
      <c r="BT71" s="83"/>
      <c r="BU71" s="61"/>
    </row>
    <row r="72" spans="1:73" ht="30" customHeight="1" x14ac:dyDescent="0.25">
      <c r="A72" s="59"/>
      <c r="B72" s="249"/>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33"/>
      <c r="AB72" s="235"/>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7"/>
      <c r="BC72" s="238"/>
      <c r="BD72" s="238"/>
      <c r="BE72" s="238"/>
      <c r="BF72" s="238"/>
      <c r="BG72" s="238"/>
      <c r="BH72" s="239"/>
      <c r="BI72" s="239"/>
      <c r="BJ72" s="239"/>
      <c r="BK72" s="239"/>
      <c r="BL72" s="239"/>
      <c r="BM72" s="239"/>
      <c r="BN72" s="240" t="str">
        <f t="shared" ref="BN72:BN81" si="4">IF(COUNTBLANK(B72)+COUNTBLANK(BC72)+COUNTBLANK(BH72)+COUNTBLANK(AB72)&gt;0, "",BC72*BH72)</f>
        <v/>
      </c>
      <c r="BO72" s="241"/>
      <c r="BP72" s="241"/>
      <c r="BQ72" s="241"/>
      <c r="BR72" s="241"/>
      <c r="BS72" s="242"/>
      <c r="BT72" s="81"/>
      <c r="BU72" s="61"/>
    </row>
    <row r="73" spans="1:73" ht="30" customHeight="1" x14ac:dyDescent="0.25">
      <c r="A73" s="59"/>
      <c r="B73" s="251"/>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199"/>
      <c r="AB73" s="201"/>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3"/>
      <c r="BC73" s="204"/>
      <c r="BD73" s="204"/>
      <c r="BE73" s="204"/>
      <c r="BF73" s="204"/>
      <c r="BG73" s="204"/>
      <c r="BH73" s="205"/>
      <c r="BI73" s="205"/>
      <c r="BJ73" s="205"/>
      <c r="BK73" s="205"/>
      <c r="BL73" s="205"/>
      <c r="BM73" s="205"/>
      <c r="BN73" s="206" t="str">
        <f t="shared" si="4"/>
        <v/>
      </c>
      <c r="BO73" s="207"/>
      <c r="BP73" s="207"/>
      <c r="BQ73" s="207"/>
      <c r="BR73" s="207"/>
      <c r="BS73" s="208"/>
      <c r="BT73" s="81"/>
      <c r="BU73" s="61"/>
    </row>
    <row r="74" spans="1:73" ht="30" customHeight="1" x14ac:dyDescent="0.25">
      <c r="A74" s="59"/>
      <c r="B74" s="256"/>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10"/>
      <c r="AB74" s="212"/>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4"/>
      <c r="BC74" s="215"/>
      <c r="BD74" s="215"/>
      <c r="BE74" s="215"/>
      <c r="BF74" s="215"/>
      <c r="BG74" s="215"/>
      <c r="BH74" s="216"/>
      <c r="BI74" s="216"/>
      <c r="BJ74" s="216"/>
      <c r="BK74" s="216"/>
      <c r="BL74" s="216"/>
      <c r="BM74" s="216"/>
      <c r="BN74" s="217" t="str">
        <f t="shared" si="4"/>
        <v/>
      </c>
      <c r="BO74" s="218"/>
      <c r="BP74" s="218"/>
      <c r="BQ74" s="218"/>
      <c r="BR74" s="218"/>
      <c r="BS74" s="219"/>
      <c r="BT74" s="81"/>
      <c r="BU74" s="61"/>
    </row>
    <row r="75" spans="1:73" ht="30" customHeight="1" x14ac:dyDescent="0.25">
      <c r="A75" s="59"/>
      <c r="B75" s="251"/>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199"/>
      <c r="AB75" s="201"/>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3"/>
      <c r="BC75" s="204"/>
      <c r="BD75" s="204"/>
      <c r="BE75" s="204"/>
      <c r="BF75" s="204"/>
      <c r="BG75" s="204"/>
      <c r="BH75" s="205"/>
      <c r="BI75" s="205"/>
      <c r="BJ75" s="205"/>
      <c r="BK75" s="205"/>
      <c r="BL75" s="205"/>
      <c r="BM75" s="205"/>
      <c r="BN75" s="206" t="str">
        <f t="shared" si="4"/>
        <v/>
      </c>
      <c r="BO75" s="207"/>
      <c r="BP75" s="207"/>
      <c r="BQ75" s="207"/>
      <c r="BR75" s="207"/>
      <c r="BS75" s="208"/>
      <c r="BT75" s="81"/>
      <c r="BU75" s="61"/>
    </row>
    <row r="76" spans="1:73" ht="30" customHeight="1" x14ac:dyDescent="0.25">
      <c r="A76" s="59"/>
      <c r="B76" s="256"/>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10"/>
      <c r="AB76" s="212"/>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4"/>
      <c r="BC76" s="215"/>
      <c r="BD76" s="215"/>
      <c r="BE76" s="215"/>
      <c r="BF76" s="215"/>
      <c r="BG76" s="215"/>
      <c r="BH76" s="216"/>
      <c r="BI76" s="216"/>
      <c r="BJ76" s="216"/>
      <c r="BK76" s="216"/>
      <c r="BL76" s="216"/>
      <c r="BM76" s="216"/>
      <c r="BN76" s="217" t="str">
        <f t="shared" si="4"/>
        <v/>
      </c>
      <c r="BO76" s="218"/>
      <c r="BP76" s="218"/>
      <c r="BQ76" s="218"/>
      <c r="BR76" s="218"/>
      <c r="BS76" s="219"/>
      <c r="BT76" s="81"/>
      <c r="BU76" s="61"/>
    </row>
    <row r="77" spans="1:73" ht="30" customHeight="1" x14ac:dyDescent="0.25">
      <c r="A77" s="59"/>
      <c r="B77" s="251"/>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199"/>
      <c r="AB77" s="201"/>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3"/>
      <c r="BC77" s="204"/>
      <c r="BD77" s="204"/>
      <c r="BE77" s="204"/>
      <c r="BF77" s="204"/>
      <c r="BG77" s="204"/>
      <c r="BH77" s="205"/>
      <c r="BI77" s="205"/>
      <c r="BJ77" s="205"/>
      <c r="BK77" s="205"/>
      <c r="BL77" s="205"/>
      <c r="BM77" s="205"/>
      <c r="BN77" s="206" t="str">
        <f t="shared" si="4"/>
        <v/>
      </c>
      <c r="BO77" s="207"/>
      <c r="BP77" s="207"/>
      <c r="BQ77" s="207"/>
      <c r="BR77" s="207"/>
      <c r="BS77" s="208"/>
      <c r="BT77" s="81"/>
      <c r="BU77" s="61"/>
    </row>
    <row r="78" spans="1:73" ht="30" customHeight="1" x14ac:dyDescent="0.25">
      <c r="A78" s="59"/>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10"/>
      <c r="AB78" s="212"/>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4"/>
      <c r="BC78" s="215"/>
      <c r="BD78" s="215"/>
      <c r="BE78" s="215"/>
      <c r="BF78" s="215"/>
      <c r="BG78" s="215"/>
      <c r="BH78" s="216"/>
      <c r="BI78" s="216"/>
      <c r="BJ78" s="216"/>
      <c r="BK78" s="216"/>
      <c r="BL78" s="216"/>
      <c r="BM78" s="216"/>
      <c r="BN78" s="217" t="str">
        <f t="shared" si="4"/>
        <v/>
      </c>
      <c r="BO78" s="218"/>
      <c r="BP78" s="218"/>
      <c r="BQ78" s="218"/>
      <c r="BR78" s="218"/>
      <c r="BS78" s="219"/>
      <c r="BT78" s="81"/>
      <c r="BU78" s="61"/>
    </row>
    <row r="79" spans="1:73" ht="30" customHeight="1" x14ac:dyDescent="0.25">
      <c r="A79" s="59"/>
      <c r="B79" s="251"/>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199"/>
      <c r="AB79" s="201"/>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3"/>
      <c r="BC79" s="204"/>
      <c r="BD79" s="204"/>
      <c r="BE79" s="204"/>
      <c r="BF79" s="204"/>
      <c r="BG79" s="204"/>
      <c r="BH79" s="205"/>
      <c r="BI79" s="205"/>
      <c r="BJ79" s="205"/>
      <c r="BK79" s="205"/>
      <c r="BL79" s="205"/>
      <c r="BM79" s="205"/>
      <c r="BN79" s="206" t="str">
        <f t="shared" si="4"/>
        <v/>
      </c>
      <c r="BO79" s="207"/>
      <c r="BP79" s="207"/>
      <c r="BQ79" s="207"/>
      <c r="BR79" s="207"/>
      <c r="BS79" s="208"/>
      <c r="BT79" s="81"/>
      <c r="BU79" s="61"/>
    </row>
    <row r="80" spans="1:73" ht="30" customHeight="1" x14ac:dyDescent="0.25">
      <c r="A80" s="59"/>
      <c r="B80" s="256"/>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10"/>
      <c r="AB80" s="212"/>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4"/>
      <c r="BC80" s="215"/>
      <c r="BD80" s="215"/>
      <c r="BE80" s="215"/>
      <c r="BF80" s="215"/>
      <c r="BG80" s="215"/>
      <c r="BH80" s="216"/>
      <c r="BI80" s="216"/>
      <c r="BJ80" s="216"/>
      <c r="BK80" s="216"/>
      <c r="BL80" s="216"/>
      <c r="BM80" s="216"/>
      <c r="BN80" s="217" t="str">
        <f t="shared" si="4"/>
        <v/>
      </c>
      <c r="BO80" s="218"/>
      <c r="BP80" s="218"/>
      <c r="BQ80" s="218"/>
      <c r="BR80" s="218"/>
      <c r="BS80" s="219"/>
      <c r="BT80" s="81"/>
      <c r="BU80" s="61"/>
    </row>
    <row r="81" spans="1:73" ht="30" customHeight="1" thickBot="1" x14ac:dyDescent="0.3">
      <c r="A81" s="59"/>
      <c r="B81" s="258"/>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181"/>
      <c r="AB81" s="183"/>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5"/>
      <c r="BC81" s="186"/>
      <c r="BD81" s="186"/>
      <c r="BE81" s="186"/>
      <c r="BF81" s="186"/>
      <c r="BG81" s="186"/>
      <c r="BH81" s="187"/>
      <c r="BI81" s="187"/>
      <c r="BJ81" s="187"/>
      <c r="BK81" s="187"/>
      <c r="BL81" s="187"/>
      <c r="BM81" s="187"/>
      <c r="BN81" s="188" t="str">
        <f t="shared" si="4"/>
        <v/>
      </c>
      <c r="BO81" s="189"/>
      <c r="BP81" s="189"/>
      <c r="BQ81" s="189"/>
      <c r="BR81" s="189"/>
      <c r="BS81" s="190"/>
      <c r="BT81" s="81"/>
      <c r="BU81" s="61"/>
    </row>
    <row r="82" spans="1:73" ht="16.149999999999999" customHeight="1" thickBot="1" x14ac:dyDescent="0.3">
      <c r="A82" s="59"/>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191" t="s">
        <v>4</v>
      </c>
      <c r="BF82" s="192"/>
      <c r="BG82" s="192"/>
      <c r="BH82" s="192"/>
      <c r="BI82" s="192"/>
      <c r="BJ82" s="192"/>
      <c r="BK82" s="192"/>
      <c r="BL82" s="192"/>
      <c r="BM82" s="193"/>
      <c r="BN82" s="194" t="str">
        <f>IF(SUM(BN72:BN81)&gt;0, SUM(BN72:BN81),"")</f>
        <v/>
      </c>
      <c r="BO82" s="195"/>
      <c r="BP82" s="195"/>
      <c r="BQ82" s="195"/>
      <c r="BR82" s="195"/>
      <c r="BS82" s="196"/>
      <c r="BT82" s="84"/>
      <c r="BU82" s="61"/>
    </row>
    <row r="83" spans="1:73" x14ac:dyDescent="0.25">
      <c r="A83" s="59"/>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61"/>
    </row>
    <row r="84" spans="1:73" ht="15.75" thickBot="1" x14ac:dyDescent="0.3">
      <c r="A84" s="59"/>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61"/>
    </row>
    <row r="85" spans="1:73" ht="19.5" thickBot="1" x14ac:dyDescent="0.3">
      <c r="A85" s="59"/>
      <c r="B85" s="245" t="str">
        <f>'Equipment List'!K1</f>
        <v>Communications Equipment</v>
      </c>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7"/>
      <c r="BT85" s="82"/>
      <c r="BU85" s="61"/>
    </row>
    <row r="86" spans="1:73" ht="15" customHeight="1" thickBot="1" x14ac:dyDescent="0.3">
      <c r="A86" s="59"/>
      <c r="B86" s="223" t="s">
        <v>0</v>
      </c>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5"/>
      <c r="AB86" s="226" t="s">
        <v>937</v>
      </c>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8"/>
      <c r="BC86" s="225" t="s">
        <v>1</v>
      </c>
      <c r="BD86" s="225"/>
      <c r="BE86" s="225"/>
      <c r="BF86" s="225"/>
      <c r="BG86" s="225"/>
      <c r="BH86" s="229" t="s">
        <v>2</v>
      </c>
      <c r="BI86" s="230"/>
      <c r="BJ86" s="230"/>
      <c r="BK86" s="230"/>
      <c r="BL86" s="230"/>
      <c r="BM86" s="224"/>
      <c r="BN86" s="225" t="s">
        <v>3</v>
      </c>
      <c r="BO86" s="229"/>
      <c r="BP86" s="229"/>
      <c r="BQ86" s="229"/>
      <c r="BR86" s="229"/>
      <c r="BS86" s="231"/>
      <c r="BT86" s="83"/>
      <c r="BU86" s="61"/>
    </row>
    <row r="87" spans="1:73" ht="30" customHeight="1" x14ac:dyDescent="0.25">
      <c r="A87" s="59"/>
      <c r="B87" s="249"/>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33"/>
      <c r="AB87" s="235"/>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7"/>
      <c r="BC87" s="238"/>
      <c r="BD87" s="238"/>
      <c r="BE87" s="238"/>
      <c r="BF87" s="238"/>
      <c r="BG87" s="238"/>
      <c r="BH87" s="239"/>
      <c r="BI87" s="239"/>
      <c r="BJ87" s="239"/>
      <c r="BK87" s="239"/>
      <c r="BL87" s="239"/>
      <c r="BM87" s="239"/>
      <c r="BN87" s="240" t="str">
        <f t="shared" ref="BN87:BN96" si="5">IF(COUNTBLANK(B87)+COUNTBLANK(BC87)+COUNTBLANK(BH87)+COUNTBLANK(AB87)&gt;0, "",BC87*BH87)</f>
        <v/>
      </c>
      <c r="BO87" s="241"/>
      <c r="BP87" s="241"/>
      <c r="BQ87" s="241"/>
      <c r="BR87" s="241"/>
      <c r="BS87" s="242"/>
      <c r="BT87" s="81"/>
      <c r="BU87" s="61"/>
    </row>
    <row r="88" spans="1:73" ht="30" customHeight="1" x14ac:dyDescent="0.25">
      <c r="A88" s="59"/>
      <c r="B88" s="251"/>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199"/>
      <c r="AB88" s="201"/>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3"/>
      <c r="BC88" s="204"/>
      <c r="BD88" s="204"/>
      <c r="BE88" s="204"/>
      <c r="BF88" s="204"/>
      <c r="BG88" s="204"/>
      <c r="BH88" s="205"/>
      <c r="BI88" s="205"/>
      <c r="BJ88" s="205"/>
      <c r="BK88" s="205"/>
      <c r="BL88" s="205"/>
      <c r="BM88" s="205"/>
      <c r="BN88" s="206" t="str">
        <f t="shared" si="5"/>
        <v/>
      </c>
      <c r="BO88" s="207"/>
      <c r="BP88" s="207"/>
      <c r="BQ88" s="207"/>
      <c r="BR88" s="207"/>
      <c r="BS88" s="208"/>
      <c r="BT88" s="81"/>
      <c r="BU88" s="61"/>
    </row>
    <row r="89" spans="1:73" ht="30" customHeight="1" x14ac:dyDescent="0.25">
      <c r="A89" s="59"/>
      <c r="B89" s="256"/>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10"/>
      <c r="AB89" s="212"/>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4"/>
      <c r="BC89" s="215"/>
      <c r="BD89" s="215"/>
      <c r="BE89" s="215"/>
      <c r="BF89" s="215"/>
      <c r="BG89" s="215"/>
      <c r="BH89" s="216"/>
      <c r="BI89" s="216"/>
      <c r="BJ89" s="216"/>
      <c r="BK89" s="216"/>
      <c r="BL89" s="216"/>
      <c r="BM89" s="216"/>
      <c r="BN89" s="217" t="str">
        <f t="shared" si="5"/>
        <v/>
      </c>
      <c r="BO89" s="218"/>
      <c r="BP89" s="218"/>
      <c r="BQ89" s="218"/>
      <c r="BR89" s="218"/>
      <c r="BS89" s="219"/>
      <c r="BT89" s="81"/>
      <c r="BU89" s="61"/>
    </row>
    <row r="90" spans="1:73" ht="30" customHeight="1" x14ac:dyDescent="0.25">
      <c r="A90" s="59"/>
      <c r="B90" s="251"/>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199"/>
      <c r="AB90" s="201"/>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3"/>
      <c r="BC90" s="204"/>
      <c r="BD90" s="204"/>
      <c r="BE90" s="204"/>
      <c r="BF90" s="204"/>
      <c r="BG90" s="204"/>
      <c r="BH90" s="205"/>
      <c r="BI90" s="205"/>
      <c r="BJ90" s="205"/>
      <c r="BK90" s="205"/>
      <c r="BL90" s="205"/>
      <c r="BM90" s="205"/>
      <c r="BN90" s="206" t="str">
        <f t="shared" si="5"/>
        <v/>
      </c>
      <c r="BO90" s="207"/>
      <c r="BP90" s="207"/>
      <c r="BQ90" s="207"/>
      <c r="BR90" s="207"/>
      <c r="BS90" s="208"/>
      <c r="BT90" s="81"/>
      <c r="BU90" s="61"/>
    </row>
    <row r="91" spans="1:73" ht="30" customHeight="1" x14ac:dyDescent="0.25">
      <c r="A91" s="59"/>
      <c r="B91" s="256"/>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10"/>
      <c r="AB91" s="212"/>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4"/>
      <c r="BC91" s="215"/>
      <c r="BD91" s="215"/>
      <c r="BE91" s="215"/>
      <c r="BF91" s="215"/>
      <c r="BG91" s="215"/>
      <c r="BH91" s="216"/>
      <c r="BI91" s="216"/>
      <c r="BJ91" s="216"/>
      <c r="BK91" s="216"/>
      <c r="BL91" s="216"/>
      <c r="BM91" s="216"/>
      <c r="BN91" s="217" t="str">
        <f t="shared" si="5"/>
        <v/>
      </c>
      <c r="BO91" s="218"/>
      <c r="BP91" s="218"/>
      <c r="BQ91" s="218"/>
      <c r="BR91" s="218"/>
      <c r="BS91" s="219"/>
      <c r="BT91" s="81"/>
      <c r="BU91" s="61"/>
    </row>
    <row r="92" spans="1:73" ht="30" customHeight="1" x14ac:dyDescent="0.25">
      <c r="A92" s="59"/>
      <c r="B92" s="251"/>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199"/>
      <c r="AB92" s="201"/>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3"/>
      <c r="BC92" s="204"/>
      <c r="BD92" s="204"/>
      <c r="BE92" s="204"/>
      <c r="BF92" s="204"/>
      <c r="BG92" s="204"/>
      <c r="BH92" s="205"/>
      <c r="BI92" s="205"/>
      <c r="BJ92" s="205"/>
      <c r="BK92" s="205"/>
      <c r="BL92" s="205"/>
      <c r="BM92" s="205"/>
      <c r="BN92" s="206" t="str">
        <f t="shared" si="5"/>
        <v/>
      </c>
      <c r="BO92" s="207"/>
      <c r="BP92" s="207"/>
      <c r="BQ92" s="207"/>
      <c r="BR92" s="207"/>
      <c r="BS92" s="208"/>
      <c r="BT92" s="81"/>
      <c r="BU92" s="61"/>
    </row>
    <row r="93" spans="1:73" ht="30" customHeight="1" x14ac:dyDescent="0.25">
      <c r="A93" s="59"/>
      <c r="B93" s="256"/>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10"/>
      <c r="AB93" s="212"/>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4"/>
      <c r="BC93" s="215"/>
      <c r="BD93" s="215"/>
      <c r="BE93" s="215"/>
      <c r="BF93" s="215"/>
      <c r="BG93" s="215"/>
      <c r="BH93" s="216"/>
      <c r="BI93" s="216"/>
      <c r="BJ93" s="216"/>
      <c r="BK93" s="216"/>
      <c r="BL93" s="216"/>
      <c r="BM93" s="216"/>
      <c r="BN93" s="217" t="str">
        <f t="shared" si="5"/>
        <v/>
      </c>
      <c r="BO93" s="218"/>
      <c r="BP93" s="218"/>
      <c r="BQ93" s="218"/>
      <c r="BR93" s="218"/>
      <c r="BS93" s="219"/>
      <c r="BT93" s="81"/>
      <c r="BU93" s="61"/>
    </row>
    <row r="94" spans="1:73" ht="30" customHeight="1" x14ac:dyDescent="0.25">
      <c r="A94" s="59"/>
      <c r="B94" s="251"/>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199"/>
      <c r="AB94" s="201"/>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3"/>
      <c r="BC94" s="204"/>
      <c r="BD94" s="204"/>
      <c r="BE94" s="204"/>
      <c r="BF94" s="204"/>
      <c r="BG94" s="204"/>
      <c r="BH94" s="205"/>
      <c r="BI94" s="205"/>
      <c r="BJ94" s="205"/>
      <c r="BK94" s="205"/>
      <c r="BL94" s="205"/>
      <c r="BM94" s="205"/>
      <c r="BN94" s="206" t="str">
        <f t="shared" si="5"/>
        <v/>
      </c>
      <c r="BO94" s="207"/>
      <c r="BP94" s="207"/>
      <c r="BQ94" s="207"/>
      <c r="BR94" s="207"/>
      <c r="BS94" s="208"/>
      <c r="BT94" s="81"/>
      <c r="BU94" s="61"/>
    </row>
    <row r="95" spans="1:73" ht="30" customHeight="1" x14ac:dyDescent="0.25">
      <c r="A95" s="59"/>
      <c r="B95" s="256"/>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10"/>
      <c r="AB95" s="212"/>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4"/>
      <c r="BC95" s="215"/>
      <c r="BD95" s="215"/>
      <c r="BE95" s="215"/>
      <c r="BF95" s="215"/>
      <c r="BG95" s="215"/>
      <c r="BH95" s="216"/>
      <c r="BI95" s="216"/>
      <c r="BJ95" s="216"/>
      <c r="BK95" s="216"/>
      <c r="BL95" s="216"/>
      <c r="BM95" s="216"/>
      <c r="BN95" s="217" t="str">
        <f t="shared" si="5"/>
        <v/>
      </c>
      <c r="BO95" s="218"/>
      <c r="BP95" s="218"/>
      <c r="BQ95" s="218"/>
      <c r="BR95" s="218"/>
      <c r="BS95" s="219"/>
      <c r="BT95" s="81"/>
      <c r="BU95" s="61"/>
    </row>
    <row r="96" spans="1:73" ht="30" customHeight="1" thickBot="1" x14ac:dyDescent="0.3">
      <c r="A96" s="59"/>
      <c r="B96" s="258"/>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181"/>
      <c r="AB96" s="183"/>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5"/>
      <c r="BC96" s="186"/>
      <c r="BD96" s="186"/>
      <c r="BE96" s="186"/>
      <c r="BF96" s="186"/>
      <c r="BG96" s="186"/>
      <c r="BH96" s="187"/>
      <c r="BI96" s="187"/>
      <c r="BJ96" s="187"/>
      <c r="BK96" s="187"/>
      <c r="BL96" s="187"/>
      <c r="BM96" s="187"/>
      <c r="BN96" s="188" t="str">
        <f t="shared" si="5"/>
        <v/>
      </c>
      <c r="BO96" s="189"/>
      <c r="BP96" s="189"/>
      <c r="BQ96" s="189"/>
      <c r="BR96" s="189"/>
      <c r="BS96" s="190"/>
      <c r="BT96" s="81"/>
      <c r="BU96" s="61"/>
    </row>
    <row r="97" spans="1:73" ht="16.149999999999999" customHeight="1" thickBot="1" x14ac:dyDescent="0.3">
      <c r="A97" s="59"/>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191" t="s">
        <v>4</v>
      </c>
      <c r="BF97" s="192"/>
      <c r="BG97" s="192"/>
      <c r="BH97" s="192"/>
      <c r="BI97" s="192"/>
      <c r="BJ97" s="192"/>
      <c r="BK97" s="192"/>
      <c r="BL97" s="192"/>
      <c r="BM97" s="193"/>
      <c r="BN97" s="194" t="str">
        <f>IF(SUM(BN87:BN96)&gt;0, SUM(BN87:BN96),"")</f>
        <v/>
      </c>
      <c r="BO97" s="195"/>
      <c r="BP97" s="195"/>
      <c r="BQ97" s="195"/>
      <c r="BR97" s="195"/>
      <c r="BS97" s="196"/>
      <c r="BT97" s="84"/>
      <c r="BU97" s="61"/>
    </row>
    <row r="98" spans="1:73" x14ac:dyDescent="0.25">
      <c r="A98" s="59"/>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61"/>
    </row>
    <row r="99" spans="1:73" ht="15.75" thickBot="1" x14ac:dyDescent="0.3">
      <c r="A99" s="59"/>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61"/>
    </row>
    <row r="100" spans="1:73" ht="19.5" thickBot="1" x14ac:dyDescent="0.3">
      <c r="A100" s="59"/>
      <c r="B100" s="245" t="str">
        <f>'Equipment List'!M1</f>
        <v>Department Equipment</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7"/>
      <c r="BT100" s="82"/>
      <c r="BU100" s="61"/>
    </row>
    <row r="101" spans="1:73" ht="15" customHeight="1" thickBot="1" x14ac:dyDescent="0.3">
      <c r="A101" s="59"/>
      <c r="B101" s="223" t="s">
        <v>0</v>
      </c>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5"/>
      <c r="AB101" s="226" t="s">
        <v>937</v>
      </c>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8"/>
      <c r="BC101" s="225" t="s">
        <v>1</v>
      </c>
      <c r="BD101" s="225"/>
      <c r="BE101" s="225"/>
      <c r="BF101" s="225"/>
      <c r="BG101" s="225"/>
      <c r="BH101" s="229" t="s">
        <v>2</v>
      </c>
      <c r="BI101" s="230"/>
      <c r="BJ101" s="230"/>
      <c r="BK101" s="230"/>
      <c r="BL101" s="230"/>
      <c r="BM101" s="224"/>
      <c r="BN101" s="225" t="s">
        <v>3</v>
      </c>
      <c r="BO101" s="229"/>
      <c r="BP101" s="229"/>
      <c r="BQ101" s="229"/>
      <c r="BR101" s="229"/>
      <c r="BS101" s="231"/>
      <c r="BT101" s="83"/>
      <c r="BU101" s="61"/>
    </row>
    <row r="102" spans="1:73" ht="30" customHeight="1" x14ac:dyDescent="0.25">
      <c r="A102" s="59"/>
      <c r="B102" s="249"/>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33"/>
      <c r="AB102" s="235"/>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7"/>
      <c r="BC102" s="238"/>
      <c r="BD102" s="238"/>
      <c r="BE102" s="238"/>
      <c r="BF102" s="238"/>
      <c r="BG102" s="238"/>
      <c r="BH102" s="239"/>
      <c r="BI102" s="239"/>
      <c r="BJ102" s="239"/>
      <c r="BK102" s="239"/>
      <c r="BL102" s="239"/>
      <c r="BM102" s="239"/>
      <c r="BN102" s="240" t="str">
        <f t="shared" ref="BN102:BN111" si="6">IF(COUNTBLANK(B102)+COUNTBLANK(BC102)+COUNTBLANK(BH102)+COUNTBLANK(AB102)&gt;0, "",BC102*BH102)</f>
        <v/>
      </c>
      <c r="BO102" s="241"/>
      <c r="BP102" s="241"/>
      <c r="BQ102" s="241"/>
      <c r="BR102" s="241"/>
      <c r="BS102" s="242"/>
      <c r="BT102" s="81"/>
      <c r="BU102" s="61"/>
    </row>
    <row r="103" spans="1:73" ht="30" customHeight="1" x14ac:dyDescent="0.25">
      <c r="A103" s="59"/>
      <c r="B103" s="251"/>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199"/>
      <c r="AB103" s="201"/>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3"/>
      <c r="BC103" s="204"/>
      <c r="BD103" s="204"/>
      <c r="BE103" s="204"/>
      <c r="BF103" s="204"/>
      <c r="BG103" s="204"/>
      <c r="BH103" s="205"/>
      <c r="BI103" s="205"/>
      <c r="BJ103" s="205"/>
      <c r="BK103" s="205"/>
      <c r="BL103" s="205"/>
      <c r="BM103" s="205"/>
      <c r="BN103" s="206" t="str">
        <f t="shared" si="6"/>
        <v/>
      </c>
      <c r="BO103" s="207"/>
      <c r="BP103" s="207"/>
      <c r="BQ103" s="207"/>
      <c r="BR103" s="207"/>
      <c r="BS103" s="208"/>
      <c r="BT103" s="81"/>
      <c r="BU103" s="61"/>
    </row>
    <row r="104" spans="1:73" ht="30" customHeight="1" x14ac:dyDescent="0.25">
      <c r="A104" s="59"/>
      <c r="B104" s="256"/>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10"/>
      <c r="AB104" s="212"/>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4"/>
      <c r="BC104" s="215"/>
      <c r="BD104" s="215"/>
      <c r="BE104" s="215"/>
      <c r="BF104" s="215"/>
      <c r="BG104" s="215"/>
      <c r="BH104" s="216"/>
      <c r="BI104" s="216"/>
      <c r="BJ104" s="216"/>
      <c r="BK104" s="216"/>
      <c r="BL104" s="216"/>
      <c r="BM104" s="216"/>
      <c r="BN104" s="217" t="str">
        <f t="shared" si="6"/>
        <v/>
      </c>
      <c r="BO104" s="218"/>
      <c r="BP104" s="218"/>
      <c r="BQ104" s="218"/>
      <c r="BR104" s="218"/>
      <c r="BS104" s="219"/>
      <c r="BT104" s="81"/>
      <c r="BU104" s="61"/>
    </row>
    <row r="105" spans="1:73" ht="30" customHeight="1" x14ac:dyDescent="0.25">
      <c r="A105" s="59"/>
      <c r="B105" s="251"/>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199"/>
      <c r="AB105" s="201"/>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3"/>
      <c r="BC105" s="204"/>
      <c r="BD105" s="204"/>
      <c r="BE105" s="204"/>
      <c r="BF105" s="204"/>
      <c r="BG105" s="204"/>
      <c r="BH105" s="205"/>
      <c r="BI105" s="205"/>
      <c r="BJ105" s="205"/>
      <c r="BK105" s="205"/>
      <c r="BL105" s="205"/>
      <c r="BM105" s="205"/>
      <c r="BN105" s="206" t="str">
        <f t="shared" si="6"/>
        <v/>
      </c>
      <c r="BO105" s="207"/>
      <c r="BP105" s="207"/>
      <c r="BQ105" s="207"/>
      <c r="BR105" s="207"/>
      <c r="BS105" s="208"/>
      <c r="BT105" s="81"/>
      <c r="BU105" s="61"/>
    </row>
    <row r="106" spans="1:73" ht="30" customHeight="1" x14ac:dyDescent="0.25">
      <c r="A106" s="59"/>
      <c r="B106" s="256"/>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10"/>
      <c r="AB106" s="212"/>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4"/>
      <c r="BC106" s="215"/>
      <c r="BD106" s="215"/>
      <c r="BE106" s="215"/>
      <c r="BF106" s="215"/>
      <c r="BG106" s="215"/>
      <c r="BH106" s="216"/>
      <c r="BI106" s="216"/>
      <c r="BJ106" s="216"/>
      <c r="BK106" s="216"/>
      <c r="BL106" s="216"/>
      <c r="BM106" s="216"/>
      <c r="BN106" s="217" t="str">
        <f t="shared" si="6"/>
        <v/>
      </c>
      <c r="BO106" s="218"/>
      <c r="BP106" s="218"/>
      <c r="BQ106" s="218"/>
      <c r="BR106" s="218"/>
      <c r="BS106" s="219"/>
      <c r="BT106" s="81"/>
      <c r="BU106" s="61"/>
    </row>
    <row r="107" spans="1:73" ht="30" customHeight="1" x14ac:dyDescent="0.25">
      <c r="A107" s="59"/>
      <c r="B107" s="251"/>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199"/>
      <c r="AB107" s="201"/>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3"/>
      <c r="BC107" s="204"/>
      <c r="BD107" s="204"/>
      <c r="BE107" s="204"/>
      <c r="BF107" s="204"/>
      <c r="BG107" s="204"/>
      <c r="BH107" s="205"/>
      <c r="BI107" s="205"/>
      <c r="BJ107" s="205"/>
      <c r="BK107" s="205"/>
      <c r="BL107" s="205"/>
      <c r="BM107" s="205"/>
      <c r="BN107" s="206" t="str">
        <f t="shared" si="6"/>
        <v/>
      </c>
      <c r="BO107" s="207"/>
      <c r="BP107" s="207"/>
      <c r="BQ107" s="207"/>
      <c r="BR107" s="207"/>
      <c r="BS107" s="208"/>
      <c r="BT107" s="81"/>
      <c r="BU107" s="61"/>
    </row>
    <row r="108" spans="1:73" ht="30" customHeight="1" x14ac:dyDescent="0.25">
      <c r="A108" s="59"/>
      <c r="B108" s="256"/>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10"/>
      <c r="AB108" s="212"/>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4"/>
      <c r="BC108" s="215"/>
      <c r="BD108" s="215"/>
      <c r="BE108" s="215"/>
      <c r="BF108" s="215"/>
      <c r="BG108" s="215"/>
      <c r="BH108" s="216"/>
      <c r="BI108" s="216"/>
      <c r="BJ108" s="216"/>
      <c r="BK108" s="216"/>
      <c r="BL108" s="216"/>
      <c r="BM108" s="216"/>
      <c r="BN108" s="217" t="str">
        <f t="shared" si="6"/>
        <v/>
      </c>
      <c r="BO108" s="218"/>
      <c r="BP108" s="218"/>
      <c r="BQ108" s="218"/>
      <c r="BR108" s="218"/>
      <c r="BS108" s="219"/>
      <c r="BT108" s="81"/>
      <c r="BU108" s="61"/>
    </row>
    <row r="109" spans="1:73" ht="30" customHeight="1" x14ac:dyDescent="0.25">
      <c r="A109" s="59"/>
      <c r="B109" s="251"/>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199"/>
      <c r="AB109" s="201"/>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3"/>
      <c r="BC109" s="204"/>
      <c r="BD109" s="204"/>
      <c r="BE109" s="204"/>
      <c r="BF109" s="204"/>
      <c r="BG109" s="204"/>
      <c r="BH109" s="205"/>
      <c r="BI109" s="205"/>
      <c r="BJ109" s="205"/>
      <c r="BK109" s="205"/>
      <c r="BL109" s="205"/>
      <c r="BM109" s="205"/>
      <c r="BN109" s="206" t="str">
        <f t="shared" si="6"/>
        <v/>
      </c>
      <c r="BO109" s="207"/>
      <c r="BP109" s="207"/>
      <c r="BQ109" s="207"/>
      <c r="BR109" s="207"/>
      <c r="BS109" s="208"/>
      <c r="BT109" s="81"/>
      <c r="BU109" s="61"/>
    </row>
    <row r="110" spans="1:73" ht="30" customHeight="1" x14ac:dyDescent="0.25">
      <c r="A110" s="59"/>
      <c r="B110" s="256"/>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10"/>
      <c r="AB110" s="212"/>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4"/>
      <c r="BC110" s="215"/>
      <c r="BD110" s="215"/>
      <c r="BE110" s="215"/>
      <c r="BF110" s="215"/>
      <c r="BG110" s="215"/>
      <c r="BH110" s="216"/>
      <c r="BI110" s="216"/>
      <c r="BJ110" s="216"/>
      <c r="BK110" s="216"/>
      <c r="BL110" s="216"/>
      <c r="BM110" s="216"/>
      <c r="BN110" s="217" t="str">
        <f t="shared" si="6"/>
        <v/>
      </c>
      <c r="BO110" s="218"/>
      <c r="BP110" s="218"/>
      <c r="BQ110" s="218"/>
      <c r="BR110" s="218"/>
      <c r="BS110" s="219"/>
      <c r="BT110" s="81"/>
      <c r="BU110" s="61"/>
    </row>
    <row r="111" spans="1:73" ht="30" customHeight="1" thickBot="1" x14ac:dyDescent="0.3">
      <c r="A111" s="59"/>
      <c r="B111" s="258"/>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181"/>
      <c r="AB111" s="183"/>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5"/>
      <c r="BC111" s="186"/>
      <c r="BD111" s="186"/>
      <c r="BE111" s="186"/>
      <c r="BF111" s="186"/>
      <c r="BG111" s="186"/>
      <c r="BH111" s="187"/>
      <c r="BI111" s="187"/>
      <c r="BJ111" s="187"/>
      <c r="BK111" s="187"/>
      <c r="BL111" s="187"/>
      <c r="BM111" s="187"/>
      <c r="BN111" s="188" t="str">
        <f t="shared" si="6"/>
        <v/>
      </c>
      <c r="BO111" s="189"/>
      <c r="BP111" s="189"/>
      <c r="BQ111" s="189"/>
      <c r="BR111" s="189"/>
      <c r="BS111" s="190"/>
      <c r="BT111" s="81"/>
      <c r="BU111" s="61"/>
    </row>
    <row r="112" spans="1:73" ht="16.149999999999999" customHeight="1" thickBot="1" x14ac:dyDescent="0.3">
      <c r="A112" s="59"/>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191" t="s">
        <v>4</v>
      </c>
      <c r="BF112" s="192"/>
      <c r="BG112" s="192"/>
      <c r="BH112" s="192"/>
      <c r="BI112" s="192"/>
      <c r="BJ112" s="192"/>
      <c r="BK112" s="192"/>
      <c r="BL112" s="192"/>
      <c r="BM112" s="193"/>
      <c r="BN112" s="194" t="str">
        <f>IF(SUM(BN102:BN111)&gt;0, SUM(BN102:BN111),"")</f>
        <v/>
      </c>
      <c r="BO112" s="195"/>
      <c r="BP112" s="195"/>
      <c r="BQ112" s="195"/>
      <c r="BR112" s="195"/>
      <c r="BS112" s="196"/>
      <c r="BT112" s="84"/>
      <c r="BU112" s="61"/>
    </row>
    <row r="113" spans="1:73" ht="15.6" customHeight="1" x14ac:dyDescent="0.25">
      <c r="A113" s="59"/>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61"/>
    </row>
    <row r="114" spans="1:73" ht="15.6" customHeight="1" thickBot="1" x14ac:dyDescent="0.3">
      <c r="A114" s="59"/>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61"/>
    </row>
    <row r="115" spans="1:73" ht="19.5" thickBot="1" x14ac:dyDescent="0.3">
      <c r="A115" s="59"/>
      <c r="B115" s="245" t="str">
        <f>'Equipment List'!O1</f>
        <v>Health and Wellness Equipment</v>
      </c>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7"/>
      <c r="BT115" s="82"/>
      <c r="BU115" s="61"/>
    </row>
    <row r="116" spans="1:73" ht="15" customHeight="1" thickBot="1" x14ac:dyDescent="0.3">
      <c r="A116" s="59"/>
      <c r="B116" s="223" t="s">
        <v>0</v>
      </c>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26" t="s">
        <v>937</v>
      </c>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8"/>
      <c r="BC116" s="225" t="s">
        <v>1</v>
      </c>
      <c r="BD116" s="225"/>
      <c r="BE116" s="225"/>
      <c r="BF116" s="225"/>
      <c r="BG116" s="225"/>
      <c r="BH116" s="229" t="s">
        <v>2</v>
      </c>
      <c r="BI116" s="230"/>
      <c r="BJ116" s="230"/>
      <c r="BK116" s="230"/>
      <c r="BL116" s="230"/>
      <c r="BM116" s="224"/>
      <c r="BN116" s="225" t="s">
        <v>3</v>
      </c>
      <c r="BO116" s="229"/>
      <c r="BP116" s="229"/>
      <c r="BQ116" s="229"/>
      <c r="BR116" s="229"/>
      <c r="BS116" s="231"/>
      <c r="BT116" s="83"/>
      <c r="BU116" s="61"/>
    </row>
    <row r="117" spans="1:73" ht="30" customHeight="1" x14ac:dyDescent="0.25">
      <c r="A117" s="59"/>
      <c r="B117" s="249"/>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33"/>
      <c r="AB117" s="235"/>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7"/>
      <c r="BC117" s="238"/>
      <c r="BD117" s="238"/>
      <c r="BE117" s="238"/>
      <c r="BF117" s="238"/>
      <c r="BG117" s="238"/>
      <c r="BH117" s="239"/>
      <c r="BI117" s="239"/>
      <c r="BJ117" s="239"/>
      <c r="BK117" s="239"/>
      <c r="BL117" s="239"/>
      <c r="BM117" s="239"/>
      <c r="BN117" s="240" t="str">
        <f t="shared" ref="BN117:BN126" si="7">IF(COUNTBLANK(B117)+COUNTBLANK(BC117)+COUNTBLANK(BH117)+COUNTBLANK(AB117)&gt;0, "",BC117*BH117)</f>
        <v/>
      </c>
      <c r="BO117" s="241"/>
      <c r="BP117" s="241"/>
      <c r="BQ117" s="241"/>
      <c r="BR117" s="241"/>
      <c r="BS117" s="242"/>
      <c r="BT117" s="81"/>
      <c r="BU117" s="61"/>
    </row>
    <row r="118" spans="1:73" ht="30" customHeight="1" x14ac:dyDescent="0.25">
      <c r="A118" s="59"/>
      <c r="B118" s="251"/>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199"/>
      <c r="AB118" s="201"/>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3"/>
      <c r="BC118" s="204"/>
      <c r="BD118" s="204"/>
      <c r="BE118" s="204"/>
      <c r="BF118" s="204"/>
      <c r="BG118" s="204"/>
      <c r="BH118" s="205"/>
      <c r="BI118" s="205"/>
      <c r="BJ118" s="205"/>
      <c r="BK118" s="205"/>
      <c r="BL118" s="205"/>
      <c r="BM118" s="205"/>
      <c r="BN118" s="206" t="str">
        <f t="shared" si="7"/>
        <v/>
      </c>
      <c r="BO118" s="207"/>
      <c r="BP118" s="207"/>
      <c r="BQ118" s="207"/>
      <c r="BR118" s="207"/>
      <c r="BS118" s="208"/>
      <c r="BT118" s="81"/>
      <c r="BU118" s="61"/>
    </row>
    <row r="119" spans="1:73" ht="30" customHeight="1" x14ac:dyDescent="0.25">
      <c r="A119" s="59"/>
      <c r="B119" s="256"/>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10"/>
      <c r="AB119" s="212"/>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4"/>
      <c r="BC119" s="215"/>
      <c r="BD119" s="215"/>
      <c r="BE119" s="215"/>
      <c r="BF119" s="215"/>
      <c r="BG119" s="215"/>
      <c r="BH119" s="216"/>
      <c r="BI119" s="216"/>
      <c r="BJ119" s="216"/>
      <c r="BK119" s="216"/>
      <c r="BL119" s="216"/>
      <c r="BM119" s="216"/>
      <c r="BN119" s="217" t="str">
        <f t="shared" si="7"/>
        <v/>
      </c>
      <c r="BO119" s="218"/>
      <c r="BP119" s="218"/>
      <c r="BQ119" s="218"/>
      <c r="BR119" s="218"/>
      <c r="BS119" s="219"/>
      <c r="BT119" s="81"/>
      <c r="BU119" s="61"/>
    </row>
    <row r="120" spans="1:73" ht="30" customHeight="1" x14ac:dyDescent="0.25">
      <c r="A120" s="59"/>
      <c r="B120" s="251"/>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199"/>
      <c r="AB120" s="201"/>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3"/>
      <c r="BC120" s="204"/>
      <c r="BD120" s="204"/>
      <c r="BE120" s="204"/>
      <c r="BF120" s="204"/>
      <c r="BG120" s="204"/>
      <c r="BH120" s="205"/>
      <c r="BI120" s="205"/>
      <c r="BJ120" s="205"/>
      <c r="BK120" s="205"/>
      <c r="BL120" s="205"/>
      <c r="BM120" s="205"/>
      <c r="BN120" s="206" t="str">
        <f t="shared" si="7"/>
        <v/>
      </c>
      <c r="BO120" s="207"/>
      <c r="BP120" s="207"/>
      <c r="BQ120" s="207"/>
      <c r="BR120" s="207"/>
      <c r="BS120" s="208"/>
      <c r="BT120" s="81"/>
      <c r="BU120" s="61"/>
    </row>
    <row r="121" spans="1:73" ht="30" customHeight="1" x14ac:dyDescent="0.25">
      <c r="A121" s="59"/>
      <c r="B121" s="256"/>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10"/>
      <c r="AB121" s="212"/>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4"/>
      <c r="BC121" s="215"/>
      <c r="BD121" s="215"/>
      <c r="BE121" s="215"/>
      <c r="BF121" s="215"/>
      <c r="BG121" s="215"/>
      <c r="BH121" s="216"/>
      <c r="BI121" s="216"/>
      <c r="BJ121" s="216"/>
      <c r="BK121" s="216"/>
      <c r="BL121" s="216"/>
      <c r="BM121" s="216"/>
      <c r="BN121" s="217" t="str">
        <f t="shared" si="7"/>
        <v/>
      </c>
      <c r="BO121" s="218"/>
      <c r="BP121" s="218"/>
      <c r="BQ121" s="218"/>
      <c r="BR121" s="218"/>
      <c r="BS121" s="219"/>
      <c r="BT121" s="81"/>
      <c r="BU121" s="61"/>
    </row>
    <row r="122" spans="1:73" ht="30" customHeight="1" x14ac:dyDescent="0.25">
      <c r="A122" s="59"/>
      <c r="B122" s="251"/>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199"/>
      <c r="AB122" s="201"/>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c r="AY122" s="202"/>
      <c r="AZ122" s="202"/>
      <c r="BA122" s="202"/>
      <c r="BB122" s="203"/>
      <c r="BC122" s="204"/>
      <c r="BD122" s="204"/>
      <c r="BE122" s="204"/>
      <c r="BF122" s="204"/>
      <c r="BG122" s="204"/>
      <c r="BH122" s="205"/>
      <c r="BI122" s="205"/>
      <c r="BJ122" s="205"/>
      <c r="BK122" s="205"/>
      <c r="BL122" s="205"/>
      <c r="BM122" s="205"/>
      <c r="BN122" s="206" t="str">
        <f t="shared" si="7"/>
        <v/>
      </c>
      <c r="BO122" s="207"/>
      <c r="BP122" s="207"/>
      <c r="BQ122" s="207"/>
      <c r="BR122" s="207"/>
      <c r="BS122" s="208"/>
      <c r="BT122" s="81"/>
      <c r="BU122" s="61"/>
    </row>
    <row r="123" spans="1:73" ht="30" customHeight="1" x14ac:dyDescent="0.25">
      <c r="A123" s="59"/>
      <c r="B123" s="256"/>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10"/>
      <c r="AB123" s="212"/>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4"/>
      <c r="BC123" s="215"/>
      <c r="BD123" s="215"/>
      <c r="BE123" s="215"/>
      <c r="BF123" s="215"/>
      <c r="BG123" s="215"/>
      <c r="BH123" s="216"/>
      <c r="BI123" s="216"/>
      <c r="BJ123" s="216"/>
      <c r="BK123" s="216"/>
      <c r="BL123" s="216"/>
      <c r="BM123" s="216"/>
      <c r="BN123" s="217" t="str">
        <f t="shared" si="7"/>
        <v/>
      </c>
      <c r="BO123" s="218"/>
      <c r="BP123" s="218"/>
      <c r="BQ123" s="218"/>
      <c r="BR123" s="218"/>
      <c r="BS123" s="219"/>
      <c r="BT123" s="81"/>
      <c r="BU123" s="61"/>
    </row>
    <row r="124" spans="1:73" ht="30" customHeight="1" x14ac:dyDescent="0.25">
      <c r="A124" s="59"/>
      <c r="B124" s="251"/>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199"/>
      <c r="AB124" s="201"/>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3"/>
      <c r="BC124" s="204"/>
      <c r="BD124" s="204"/>
      <c r="BE124" s="204"/>
      <c r="BF124" s="204"/>
      <c r="BG124" s="204"/>
      <c r="BH124" s="205"/>
      <c r="BI124" s="205"/>
      <c r="BJ124" s="205"/>
      <c r="BK124" s="205"/>
      <c r="BL124" s="205"/>
      <c r="BM124" s="205"/>
      <c r="BN124" s="206" t="str">
        <f t="shared" si="7"/>
        <v/>
      </c>
      <c r="BO124" s="207"/>
      <c r="BP124" s="207"/>
      <c r="BQ124" s="207"/>
      <c r="BR124" s="207"/>
      <c r="BS124" s="208"/>
      <c r="BT124" s="81"/>
      <c r="BU124" s="61"/>
    </row>
    <row r="125" spans="1:73" ht="30" customHeight="1" x14ac:dyDescent="0.25">
      <c r="A125" s="59"/>
      <c r="B125" s="256"/>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10"/>
      <c r="AB125" s="212"/>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4"/>
      <c r="BC125" s="215"/>
      <c r="BD125" s="215"/>
      <c r="BE125" s="215"/>
      <c r="BF125" s="215"/>
      <c r="BG125" s="215"/>
      <c r="BH125" s="216"/>
      <c r="BI125" s="216"/>
      <c r="BJ125" s="216"/>
      <c r="BK125" s="216"/>
      <c r="BL125" s="216"/>
      <c r="BM125" s="216"/>
      <c r="BN125" s="217" t="str">
        <f t="shared" si="7"/>
        <v/>
      </c>
      <c r="BO125" s="218"/>
      <c r="BP125" s="218"/>
      <c r="BQ125" s="218"/>
      <c r="BR125" s="218"/>
      <c r="BS125" s="219"/>
      <c r="BT125" s="81"/>
      <c r="BU125" s="61"/>
    </row>
    <row r="126" spans="1:73" ht="30" customHeight="1" thickBot="1" x14ac:dyDescent="0.3">
      <c r="A126" s="59"/>
      <c r="B126" s="258"/>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181"/>
      <c r="AB126" s="183"/>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5"/>
      <c r="BC126" s="186"/>
      <c r="BD126" s="186"/>
      <c r="BE126" s="186"/>
      <c r="BF126" s="186"/>
      <c r="BG126" s="186"/>
      <c r="BH126" s="187"/>
      <c r="BI126" s="187"/>
      <c r="BJ126" s="187"/>
      <c r="BK126" s="187"/>
      <c r="BL126" s="187"/>
      <c r="BM126" s="187"/>
      <c r="BN126" s="188" t="str">
        <f t="shared" si="7"/>
        <v/>
      </c>
      <c r="BO126" s="189"/>
      <c r="BP126" s="189"/>
      <c r="BQ126" s="189"/>
      <c r="BR126" s="189"/>
      <c r="BS126" s="190"/>
      <c r="BT126" s="81"/>
      <c r="BU126" s="61"/>
    </row>
    <row r="127" spans="1:73" ht="16.149999999999999" customHeight="1" thickBot="1" x14ac:dyDescent="0.3">
      <c r="A127" s="59"/>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191" t="s">
        <v>4</v>
      </c>
      <c r="BF127" s="192"/>
      <c r="BG127" s="192"/>
      <c r="BH127" s="192"/>
      <c r="BI127" s="192"/>
      <c r="BJ127" s="192"/>
      <c r="BK127" s="192"/>
      <c r="BL127" s="192"/>
      <c r="BM127" s="193"/>
      <c r="BN127" s="194" t="str">
        <f>IF(SUM(BN117:BN126)&gt;0, SUM(BN117:BN126),"")</f>
        <v/>
      </c>
      <c r="BO127" s="195"/>
      <c r="BP127" s="195"/>
      <c r="BQ127" s="195"/>
      <c r="BR127" s="195"/>
      <c r="BS127" s="196"/>
      <c r="BT127" s="84"/>
      <c r="BU127" s="61"/>
    </row>
    <row r="128" spans="1:73" x14ac:dyDescent="0.25">
      <c r="A128" s="59"/>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61"/>
    </row>
    <row r="129" spans="1:73" ht="15.75" thickBot="1" x14ac:dyDescent="0.3">
      <c r="A129" s="59"/>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61"/>
    </row>
    <row r="130" spans="1:73" ht="19.5" thickBot="1" x14ac:dyDescent="0.3">
      <c r="A130" s="59"/>
      <c r="B130" s="245" t="str">
        <f>'Equipment List'!Q1</f>
        <v>Personal Protective Clothing</v>
      </c>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7"/>
      <c r="BT130" s="82"/>
      <c r="BU130" s="61"/>
    </row>
    <row r="131" spans="1:73" ht="15" customHeight="1" thickBot="1" x14ac:dyDescent="0.3">
      <c r="A131" s="59"/>
      <c r="B131" s="223" t="s">
        <v>0</v>
      </c>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5"/>
      <c r="AB131" s="226" t="s">
        <v>937</v>
      </c>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7"/>
      <c r="AY131" s="227"/>
      <c r="AZ131" s="227"/>
      <c r="BA131" s="227"/>
      <c r="BB131" s="228"/>
      <c r="BC131" s="225" t="s">
        <v>1</v>
      </c>
      <c r="BD131" s="225"/>
      <c r="BE131" s="225"/>
      <c r="BF131" s="225"/>
      <c r="BG131" s="225"/>
      <c r="BH131" s="229" t="s">
        <v>2</v>
      </c>
      <c r="BI131" s="230"/>
      <c r="BJ131" s="230"/>
      <c r="BK131" s="230"/>
      <c r="BL131" s="230"/>
      <c r="BM131" s="224"/>
      <c r="BN131" s="225" t="s">
        <v>3</v>
      </c>
      <c r="BO131" s="229"/>
      <c r="BP131" s="229"/>
      <c r="BQ131" s="229"/>
      <c r="BR131" s="229"/>
      <c r="BS131" s="231"/>
      <c r="BT131" s="83"/>
      <c r="BU131" s="61"/>
    </row>
    <row r="132" spans="1:73" ht="30" customHeight="1" x14ac:dyDescent="0.25">
      <c r="A132" s="59"/>
      <c r="B132" s="249"/>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33"/>
      <c r="AB132" s="235"/>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7"/>
      <c r="BC132" s="238"/>
      <c r="BD132" s="238"/>
      <c r="BE132" s="238"/>
      <c r="BF132" s="238"/>
      <c r="BG132" s="238"/>
      <c r="BH132" s="239"/>
      <c r="BI132" s="239"/>
      <c r="BJ132" s="239"/>
      <c r="BK132" s="239"/>
      <c r="BL132" s="239"/>
      <c r="BM132" s="239"/>
      <c r="BN132" s="240" t="str">
        <f t="shared" ref="BN132:BN141" si="8">IF(COUNTBLANK(B132)+COUNTBLANK(BC132)+COUNTBLANK(BH132)+COUNTBLANK(AB132)&gt;0, "",BC132*BH132)</f>
        <v/>
      </c>
      <c r="BO132" s="241"/>
      <c r="BP132" s="241"/>
      <c r="BQ132" s="241"/>
      <c r="BR132" s="241"/>
      <c r="BS132" s="242"/>
      <c r="BT132" s="81"/>
      <c r="BU132" s="61"/>
    </row>
    <row r="133" spans="1:73" ht="30" customHeight="1" x14ac:dyDescent="0.25">
      <c r="A133" s="59"/>
      <c r="B133" s="251"/>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199"/>
      <c r="AB133" s="201"/>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2"/>
      <c r="BA133" s="202"/>
      <c r="BB133" s="203"/>
      <c r="BC133" s="204"/>
      <c r="BD133" s="204"/>
      <c r="BE133" s="204"/>
      <c r="BF133" s="204"/>
      <c r="BG133" s="204"/>
      <c r="BH133" s="205"/>
      <c r="BI133" s="205"/>
      <c r="BJ133" s="205"/>
      <c r="BK133" s="205"/>
      <c r="BL133" s="205"/>
      <c r="BM133" s="205"/>
      <c r="BN133" s="206" t="str">
        <f t="shared" si="8"/>
        <v/>
      </c>
      <c r="BO133" s="207"/>
      <c r="BP133" s="207"/>
      <c r="BQ133" s="207"/>
      <c r="BR133" s="207"/>
      <c r="BS133" s="208"/>
      <c r="BT133" s="81"/>
      <c r="BU133" s="61"/>
    </row>
    <row r="134" spans="1:73" ht="30" customHeight="1" x14ac:dyDescent="0.25">
      <c r="A134" s="59"/>
      <c r="B134" s="256"/>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10"/>
      <c r="AB134" s="212"/>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4"/>
      <c r="BC134" s="215"/>
      <c r="BD134" s="215"/>
      <c r="BE134" s="215"/>
      <c r="BF134" s="215"/>
      <c r="BG134" s="215"/>
      <c r="BH134" s="216"/>
      <c r="BI134" s="216"/>
      <c r="BJ134" s="216"/>
      <c r="BK134" s="216"/>
      <c r="BL134" s="216"/>
      <c r="BM134" s="216"/>
      <c r="BN134" s="217" t="str">
        <f t="shared" si="8"/>
        <v/>
      </c>
      <c r="BO134" s="218"/>
      <c r="BP134" s="218"/>
      <c r="BQ134" s="218"/>
      <c r="BR134" s="218"/>
      <c r="BS134" s="219"/>
      <c r="BT134" s="81"/>
      <c r="BU134" s="61"/>
    </row>
    <row r="135" spans="1:73" ht="30" customHeight="1" x14ac:dyDescent="0.25">
      <c r="A135" s="59"/>
      <c r="B135" s="251"/>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c r="AA135" s="199"/>
      <c r="AB135" s="201"/>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3"/>
      <c r="BC135" s="204"/>
      <c r="BD135" s="204"/>
      <c r="BE135" s="204"/>
      <c r="BF135" s="204"/>
      <c r="BG135" s="204"/>
      <c r="BH135" s="205"/>
      <c r="BI135" s="205"/>
      <c r="BJ135" s="205"/>
      <c r="BK135" s="205"/>
      <c r="BL135" s="205"/>
      <c r="BM135" s="205"/>
      <c r="BN135" s="206" t="str">
        <f t="shared" si="8"/>
        <v/>
      </c>
      <c r="BO135" s="207"/>
      <c r="BP135" s="207"/>
      <c r="BQ135" s="207"/>
      <c r="BR135" s="207"/>
      <c r="BS135" s="208"/>
      <c r="BT135" s="81"/>
      <c r="BU135" s="61"/>
    </row>
    <row r="136" spans="1:73" ht="30" customHeight="1" x14ac:dyDescent="0.25">
      <c r="A136" s="59"/>
      <c r="B136" s="256"/>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10"/>
      <c r="AB136" s="212"/>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4"/>
      <c r="BC136" s="215"/>
      <c r="BD136" s="215"/>
      <c r="BE136" s="215"/>
      <c r="BF136" s="215"/>
      <c r="BG136" s="215"/>
      <c r="BH136" s="216"/>
      <c r="BI136" s="216"/>
      <c r="BJ136" s="216"/>
      <c r="BK136" s="216"/>
      <c r="BL136" s="216"/>
      <c r="BM136" s="216"/>
      <c r="BN136" s="217" t="str">
        <f t="shared" si="8"/>
        <v/>
      </c>
      <c r="BO136" s="218"/>
      <c r="BP136" s="218"/>
      <c r="BQ136" s="218"/>
      <c r="BR136" s="218"/>
      <c r="BS136" s="219"/>
      <c r="BT136" s="81"/>
      <c r="BU136" s="61"/>
    </row>
    <row r="137" spans="1:73" ht="30" customHeight="1" x14ac:dyDescent="0.25">
      <c r="A137" s="59"/>
      <c r="B137" s="251"/>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199"/>
      <c r="AB137" s="201"/>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3"/>
      <c r="BC137" s="204"/>
      <c r="BD137" s="204"/>
      <c r="BE137" s="204"/>
      <c r="BF137" s="204"/>
      <c r="BG137" s="204"/>
      <c r="BH137" s="205"/>
      <c r="BI137" s="205"/>
      <c r="BJ137" s="205"/>
      <c r="BK137" s="205"/>
      <c r="BL137" s="205"/>
      <c r="BM137" s="205"/>
      <c r="BN137" s="206" t="str">
        <f t="shared" si="8"/>
        <v/>
      </c>
      <c r="BO137" s="207"/>
      <c r="BP137" s="207"/>
      <c r="BQ137" s="207"/>
      <c r="BR137" s="207"/>
      <c r="BS137" s="208"/>
      <c r="BT137" s="81"/>
      <c r="BU137" s="61"/>
    </row>
    <row r="138" spans="1:73" ht="30" customHeight="1" x14ac:dyDescent="0.25">
      <c r="A138" s="59"/>
      <c r="B138" s="256"/>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10"/>
      <c r="AB138" s="212"/>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4"/>
      <c r="BC138" s="215"/>
      <c r="BD138" s="215"/>
      <c r="BE138" s="215"/>
      <c r="BF138" s="215"/>
      <c r="BG138" s="215"/>
      <c r="BH138" s="216"/>
      <c r="BI138" s="216"/>
      <c r="BJ138" s="216"/>
      <c r="BK138" s="216"/>
      <c r="BL138" s="216"/>
      <c r="BM138" s="216"/>
      <c r="BN138" s="217" t="str">
        <f t="shared" si="8"/>
        <v/>
      </c>
      <c r="BO138" s="218"/>
      <c r="BP138" s="218"/>
      <c r="BQ138" s="218"/>
      <c r="BR138" s="218"/>
      <c r="BS138" s="219"/>
      <c r="BT138" s="81"/>
      <c r="BU138" s="61"/>
    </row>
    <row r="139" spans="1:73" ht="30" customHeight="1" x14ac:dyDescent="0.25">
      <c r="A139" s="59"/>
      <c r="B139" s="251"/>
      <c r="C139" s="252"/>
      <c r="D139" s="252"/>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199"/>
      <c r="AB139" s="201"/>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3"/>
      <c r="BC139" s="204"/>
      <c r="BD139" s="204"/>
      <c r="BE139" s="204"/>
      <c r="BF139" s="204"/>
      <c r="BG139" s="204"/>
      <c r="BH139" s="205"/>
      <c r="BI139" s="205"/>
      <c r="BJ139" s="205"/>
      <c r="BK139" s="205"/>
      <c r="BL139" s="205"/>
      <c r="BM139" s="205"/>
      <c r="BN139" s="206" t="str">
        <f t="shared" si="8"/>
        <v/>
      </c>
      <c r="BO139" s="207"/>
      <c r="BP139" s="207"/>
      <c r="BQ139" s="207"/>
      <c r="BR139" s="207"/>
      <c r="BS139" s="208"/>
      <c r="BT139" s="81"/>
      <c r="BU139" s="61"/>
    </row>
    <row r="140" spans="1:73" ht="30" customHeight="1" x14ac:dyDescent="0.25">
      <c r="A140" s="59"/>
      <c r="B140" s="256"/>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10"/>
      <c r="AB140" s="212"/>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4"/>
      <c r="BC140" s="215"/>
      <c r="BD140" s="215"/>
      <c r="BE140" s="215"/>
      <c r="BF140" s="215"/>
      <c r="BG140" s="215"/>
      <c r="BH140" s="216"/>
      <c r="BI140" s="216"/>
      <c r="BJ140" s="216"/>
      <c r="BK140" s="216"/>
      <c r="BL140" s="216"/>
      <c r="BM140" s="216"/>
      <c r="BN140" s="217" t="str">
        <f t="shared" si="8"/>
        <v/>
      </c>
      <c r="BO140" s="218"/>
      <c r="BP140" s="218"/>
      <c r="BQ140" s="218"/>
      <c r="BR140" s="218"/>
      <c r="BS140" s="219"/>
      <c r="BT140" s="81"/>
      <c r="BU140" s="61"/>
    </row>
    <row r="141" spans="1:73" ht="30" customHeight="1" thickBot="1" x14ac:dyDescent="0.3">
      <c r="A141" s="59"/>
      <c r="B141" s="258"/>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181"/>
      <c r="AB141" s="183"/>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5"/>
      <c r="BC141" s="186"/>
      <c r="BD141" s="186"/>
      <c r="BE141" s="186"/>
      <c r="BF141" s="186"/>
      <c r="BG141" s="186"/>
      <c r="BH141" s="187"/>
      <c r="BI141" s="187"/>
      <c r="BJ141" s="187"/>
      <c r="BK141" s="187"/>
      <c r="BL141" s="187"/>
      <c r="BM141" s="187"/>
      <c r="BN141" s="188" t="str">
        <f t="shared" si="8"/>
        <v/>
      </c>
      <c r="BO141" s="189"/>
      <c r="BP141" s="189"/>
      <c r="BQ141" s="189"/>
      <c r="BR141" s="189"/>
      <c r="BS141" s="190"/>
      <c r="BT141" s="81"/>
      <c r="BU141" s="61"/>
    </row>
    <row r="142" spans="1:73" ht="16.149999999999999" customHeight="1" thickBot="1" x14ac:dyDescent="0.3">
      <c r="A142" s="59"/>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191" t="s">
        <v>4</v>
      </c>
      <c r="BF142" s="192"/>
      <c r="BG142" s="192"/>
      <c r="BH142" s="192"/>
      <c r="BI142" s="192"/>
      <c r="BJ142" s="192"/>
      <c r="BK142" s="192"/>
      <c r="BL142" s="192"/>
      <c r="BM142" s="193"/>
      <c r="BN142" s="194" t="str">
        <f>IF(SUM(BN132:BN141)&gt;0, SUM(BN132:BN141),"")</f>
        <v/>
      </c>
      <c r="BO142" s="195"/>
      <c r="BP142" s="195"/>
      <c r="BQ142" s="195"/>
      <c r="BR142" s="195"/>
      <c r="BS142" s="196"/>
      <c r="BT142" s="84"/>
      <c r="BU142" s="61"/>
    </row>
    <row r="143" spans="1:73" x14ac:dyDescent="0.25">
      <c r="A143" s="59"/>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61"/>
    </row>
    <row r="144" spans="1:73" ht="15.75" thickBot="1" x14ac:dyDescent="0.3">
      <c r="A144" s="59"/>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61"/>
    </row>
    <row r="145" spans="1:73" ht="19.5" thickBot="1" x14ac:dyDescent="0.3">
      <c r="A145" s="59"/>
      <c r="B145" s="245" t="str">
        <f>'Equipment List'!S1</f>
        <v>Personal Protective Equipment</v>
      </c>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7"/>
      <c r="BT145" s="82"/>
      <c r="BU145" s="61"/>
    </row>
    <row r="146" spans="1:73" ht="15" customHeight="1" thickBot="1" x14ac:dyDescent="0.3">
      <c r="A146" s="59"/>
      <c r="B146" s="223" t="s">
        <v>0</v>
      </c>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5"/>
      <c r="AB146" s="226" t="s">
        <v>937</v>
      </c>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27"/>
      <c r="AY146" s="227"/>
      <c r="AZ146" s="227"/>
      <c r="BA146" s="227"/>
      <c r="BB146" s="228"/>
      <c r="BC146" s="225" t="s">
        <v>1</v>
      </c>
      <c r="BD146" s="225"/>
      <c r="BE146" s="225"/>
      <c r="BF146" s="225"/>
      <c r="BG146" s="225"/>
      <c r="BH146" s="229" t="s">
        <v>2</v>
      </c>
      <c r="BI146" s="230"/>
      <c r="BJ146" s="230"/>
      <c r="BK146" s="230"/>
      <c r="BL146" s="230"/>
      <c r="BM146" s="224"/>
      <c r="BN146" s="225" t="s">
        <v>3</v>
      </c>
      <c r="BO146" s="229"/>
      <c r="BP146" s="229"/>
      <c r="BQ146" s="229"/>
      <c r="BR146" s="229"/>
      <c r="BS146" s="231"/>
      <c r="BT146" s="83"/>
      <c r="BU146" s="61"/>
    </row>
    <row r="147" spans="1:73" ht="30" customHeight="1" x14ac:dyDescent="0.25">
      <c r="A147" s="59"/>
      <c r="B147" s="249"/>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33"/>
      <c r="AB147" s="235"/>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7"/>
      <c r="BC147" s="238"/>
      <c r="BD147" s="238"/>
      <c r="BE147" s="238"/>
      <c r="BF147" s="238"/>
      <c r="BG147" s="238"/>
      <c r="BH147" s="239"/>
      <c r="BI147" s="239"/>
      <c r="BJ147" s="239"/>
      <c r="BK147" s="239"/>
      <c r="BL147" s="239"/>
      <c r="BM147" s="239"/>
      <c r="BN147" s="240" t="str">
        <f t="shared" ref="BN147:BN156" si="9">IF(COUNTBLANK(B147)+COUNTBLANK(BC147)+COUNTBLANK(BH147)+COUNTBLANK(AB147)&gt;0, "",BC147*BH147)</f>
        <v/>
      </c>
      <c r="BO147" s="241"/>
      <c r="BP147" s="241"/>
      <c r="BQ147" s="241"/>
      <c r="BR147" s="241"/>
      <c r="BS147" s="242"/>
      <c r="BT147" s="81"/>
      <c r="BU147" s="61"/>
    </row>
    <row r="148" spans="1:73" ht="30" customHeight="1" x14ac:dyDescent="0.25">
      <c r="A148" s="59"/>
      <c r="B148" s="251"/>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199"/>
      <c r="AB148" s="201"/>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3"/>
      <c r="BC148" s="204"/>
      <c r="BD148" s="204"/>
      <c r="BE148" s="204"/>
      <c r="BF148" s="204"/>
      <c r="BG148" s="204"/>
      <c r="BH148" s="205"/>
      <c r="BI148" s="205"/>
      <c r="BJ148" s="205"/>
      <c r="BK148" s="205"/>
      <c r="BL148" s="205"/>
      <c r="BM148" s="205"/>
      <c r="BN148" s="206" t="str">
        <f t="shared" si="9"/>
        <v/>
      </c>
      <c r="BO148" s="207"/>
      <c r="BP148" s="207"/>
      <c r="BQ148" s="207"/>
      <c r="BR148" s="207"/>
      <c r="BS148" s="208"/>
      <c r="BT148" s="81"/>
      <c r="BU148" s="61"/>
    </row>
    <row r="149" spans="1:73" ht="30" customHeight="1" x14ac:dyDescent="0.25">
      <c r="A149" s="59"/>
      <c r="B149" s="256"/>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10"/>
      <c r="AB149" s="212"/>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4"/>
      <c r="BC149" s="215"/>
      <c r="BD149" s="215"/>
      <c r="BE149" s="215"/>
      <c r="BF149" s="215"/>
      <c r="BG149" s="215"/>
      <c r="BH149" s="216"/>
      <c r="BI149" s="216"/>
      <c r="BJ149" s="216"/>
      <c r="BK149" s="216"/>
      <c r="BL149" s="216"/>
      <c r="BM149" s="216"/>
      <c r="BN149" s="217" t="str">
        <f t="shared" si="9"/>
        <v/>
      </c>
      <c r="BO149" s="218"/>
      <c r="BP149" s="218"/>
      <c r="BQ149" s="218"/>
      <c r="BR149" s="218"/>
      <c r="BS149" s="219"/>
      <c r="BT149" s="81"/>
      <c r="BU149" s="61"/>
    </row>
    <row r="150" spans="1:73" ht="30" customHeight="1" x14ac:dyDescent="0.25">
      <c r="A150" s="59"/>
      <c r="B150" s="251"/>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199"/>
      <c r="AB150" s="201"/>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3"/>
      <c r="BC150" s="204"/>
      <c r="BD150" s="204"/>
      <c r="BE150" s="204"/>
      <c r="BF150" s="204"/>
      <c r="BG150" s="204"/>
      <c r="BH150" s="205"/>
      <c r="BI150" s="205"/>
      <c r="BJ150" s="205"/>
      <c r="BK150" s="205"/>
      <c r="BL150" s="205"/>
      <c r="BM150" s="205"/>
      <c r="BN150" s="206" t="str">
        <f t="shared" si="9"/>
        <v/>
      </c>
      <c r="BO150" s="207"/>
      <c r="BP150" s="207"/>
      <c r="BQ150" s="207"/>
      <c r="BR150" s="207"/>
      <c r="BS150" s="208"/>
      <c r="BT150" s="81"/>
      <c r="BU150" s="61"/>
    </row>
    <row r="151" spans="1:73" ht="30" customHeight="1" x14ac:dyDescent="0.25">
      <c r="A151" s="59"/>
      <c r="B151" s="256"/>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10"/>
      <c r="AB151" s="212"/>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4"/>
      <c r="BC151" s="215"/>
      <c r="BD151" s="215"/>
      <c r="BE151" s="215"/>
      <c r="BF151" s="215"/>
      <c r="BG151" s="215"/>
      <c r="BH151" s="216"/>
      <c r="BI151" s="216"/>
      <c r="BJ151" s="216"/>
      <c r="BK151" s="216"/>
      <c r="BL151" s="216"/>
      <c r="BM151" s="216"/>
      <c r="BN151" s="217" t="str">
        <f t="shared" si="9"/>
        <v/>
      </c>
      <c r="BO151" s="218"/>
      <c r="BP151" s="218"/>
      <c r="BQ151" s="218"/>
      <c r="BR151" s="218"/>
      <c r="BS151" s="219"/>
      <c r="BT151" s="81"/>
      <c r="BU151" s="61"/>
    </row>
    <row r="152" spans="1:73" ht="30" customHeight="1" x14ac:dyDescent="0.25">
      <c r="A152" s="59"/>
      <c r="B152" s="251"/>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c r="AA152" s="199"/>
      <c r="AB152" s="201"/>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3"/>
      <c r="BC152" s="204"/>
      <c r="BD152" s="204"/>
      <c r="BE152" s="204"/>
      <c r="BF152" s="204"/>
      <c r="BG152" s="204"/>
      <c r="BH152" s="205"/>
      <c r="BI152" s="205"/>
      <c r="BJ152" s="205"/>
      <c r="BK152" s="205"/>
      <c r="BL152" s="205"/>
      <c r="BM152" s="205"/>
      <c r="BN152" s="206" t="str">
        <f t="shared" si="9"/>
        <v/>
      </c>
      <c r="BO152" s="207"/>
      <c r="BP152" s="207"/>
      <c r="BQ152" s="207"/>
      <c r="BR152" s="207"/>
      <c r="BS152" s="208"/>
      <c r="BT152" s="81"/>
      <c r="BU152" s="61"/>
    </row>
    <row r="153" spans="1:73" ht="30" customHeight="1" x14ac:dyDescent="0.25">
      <c r="A153" s="59"/>
      <c r="B153" s="256"/>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10"/>
      <c r="AB153" s="212"/>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4"/>
      <c r="BC153" s="215"/>
      <c r="BD153" s="215"/>
      <c r="BE153" s="215"/>
      <c r="BF153" s="215"/>
      <c r="BG153" s="215"/>
      <c r="BH153" s="216"/>
      <c r="BI153" s="216"/>
      <c r="BJ153" s="216"/>
      <c r="BK153" s="216"/>
      <c r="BL153" s="216"/>
      <c r="BM153" s="216"/>
      <c r="BN153" s="217" t="str">
        <f t="shared" si="9"/>
        <v/>
      </c>
      <c r="BO153" s="218"/>
      <c r="BP153" s="218"/>
      <c r="BQ153" s="218"/>
      <c r="BR153" s="218"/>
      <c r="BS153" s="219"/>
      <c r="BT153" s="81"/>
      <c r="BU153" s="61"/>
    </row>
    <row r="154" spans="1:73" ht="30" customHeight="1" x14ac:dyDescent="0.25">
      <c r="A154" s="59"/>
      <c r="B154" s="251"/>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c r="AA154" s="199"/>
      <c r="AB154" s="201"/>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3"/>
      <c r="BC154" s="204"/>
      <c r="BD154" s="204"/>
      <c r="BE154" s="204"/>
      <c r="BF154" s="204"/>
      <c r="BG154" s="204"/>
      <c r="BH154" s="205"/>
      <c r="BI154" s="205"/>
      <c r="BJ154" s="205"/>
      <c r="BK154" s="205"/>
      <c r="BL154" s="205"/>
      <c r="BM154" s="205"/>
      <c r="BN154" s="206" t="str">
        <f t="shared" si="9"/>
        <v/>
      </c>
      <c r="BO154" s="207"/>
      <c r="BP154" s="207"/>
      <c r="BQ154" s="207"/>
      <c r="BR154" s="207"/>
      <c r="BS154" s="208"/>
      <c r="BT154" s="81"/>
      <c r="BU154" s="61"/>
    </row>
    <row r="155" spans="1:73" ht="30" customHeight="1" x14ac:dyDescent="0.25">
      <c r="A155" s="59"/>
      <c r="B155" s="256"/>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10"/>
      <c r="AB155" s="212"/>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4"/>
      <c r="BC155" s="215"/>
      <c r="BD155" s="215"/>
      <c r="BE155" s="215"/>
      <c r="BF155" s="215"/>
      <c r="BG155" s="215"/>
      <c r="BH155" s="216"/>
      <c r="BI155" s="216"/>
      <c r="BJ155" s="216"/>
      <c r="BK155" s="216"/>
      <c r="BL155" s="216"/>
      <c r="BM155" s="216"/>
      <c r="BN155" s="217" t="str">
        <f t="shared" si="9"/>
        <v/>
      </c>
      <c r="BO155" s="218"/>
      <c r="BP155" s="218"/>
      <c r="BQ155" s="218"/>
      <c r="BR155" s="218"/>
      <c r="BS155" s="219"/>
      <c r="BT155" s="81"/>
      <c r="BU155" s="61"/>
    </row>
    <row r="156" spans="1:73" ht="30" customHeight="1" thickBot="1" x14ac:dyDescent="0.3">
      <c r="A156" s="59"/>
      <c r="B156" s="258"/>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181"/>
      <c r="AB156" s="183"/>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5"/>
      <c r="BC156" s="186"/>
      <c r="BD156" s="186"/>
      <c r="BE156" s="186"/>
      <c r="BF156" s="186"/>
      <c r="BG156" s="186"/>
      <c r="BH156" s="187"/>
      <c r="BI156" s="187"/>
      <c r="BJ156" s="187"/>
      <c r="BK156" s="187"/>
      <c r="BL156" s="187"/>
      <c r="BM156" s="187"/>
      <c r="BN156" s="188" t="str">
        <f t="shared" si="9"/>
        <v/>
      </c>
      <c r="BO156" s="189"/>
      <c r="BP156" s="189"/>
      <c r="BQ156" s="189"/>
      <c r="BR156" s="189"/>
      <c r="BS156" s="190"/>
      <c r="BT156" s="81"/>
      <c r="BU156" s="61"/>
    </row>
    <row r="157" spans="1:73" ht="16.149999999999999" customHeight="1" thickBot="1" x14ac:dyDescent="0.3">
      <c r="A157" s="59"/>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191" t="s">
        <v>4</v>
      </c>
      <c r="BF157" s="192"/>
      <c r="BG157" s="192"/>
      <c r="BH157" s="192"/>
      <c r="BI157" s="192"/>
      <c r="BJ157" s="192"/>
      <c r="BK157" s="192"/>
      <c r="BL157" s="192"/>
      <c r="BM157" s="193"/>
      <c r="BN157" s="194" t="str">
        <f>IF(SUM(BN147:BN156)&gt;0, SUM(BN147:BN156),"")</f>
        <v/>
      </c>
      <c r="BO157" s="195"/>
      <c r="BP157" s="195"/>
      <c r="BQ157" s="195"/>
      <c r="BR157" s="195"/>
      <c r="BS157" s="196"/>
      <c r="BT157" s="84"/>
      <c r="BU157" s="61"/>
    </row>
    <row r="158" spans="1:73" x14ac:dyDescent="0.25">
      <c r="A158" s="59"/>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61"/>
    </row>
    <row r="159" spans="1:73" ht="15.75" thickBot="1" x14ac:dyDescent="0.3">
      <c r="A159" s="59"/>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61"/>
    </row>
    <row r="160" spans="1:73" ht="18.600000000000001" customHeight="1" thickBot="1" x14ac:dyDescent="0.3">
      <c r="A160" s="59"/>
      <c r="B160" s="245" t="str">
        <f>'Equipment List'!U1</f>
        <v>Rehab Systems</v>
      </c>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7"/>
      <c r="BT160" s="82"/>
      <c r="BU160" s="61"/>
    </row>
    <row r="161" spans="1:73" ht="15" customHeight="1" thickBot="1" x14ac:dyDescent="0.3">
      <c r="A161" s="59"/>
      <c r="B161" s="223" t="s">
        <v>0</v>
      </c>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5"/>
      <c r="AB161" s="226" t="s">
        <v>937</v>
      </c>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8"/>
      <c r="BC161" s="225" t="s">
        <v>1</v>
      </c>
      <c r="BD161" s="225"/>
      <c r="BE161" s="225"/>
      <c r="BF161" s="225"/>
      <c r="BG161" s="225"/>
      <c r="BH161" s="229" t="s">
        <v>2</v>
      </c>
      <c r="BI161" s="230"/>
      <c r="BJ161" s="230"/>
      <c r="BK161" s="230"/>
      <c r="BL161" s="230"/>
      <c r="BM161" s="224"/>
      <c r="BN161" s="225" t="s">
        <v>3</v>
      </c>
      <c r="BO161" s="229"/>
      <c r="BP161" s="229"/>
      <c r="BQ161" s="229"/>
      <c r="BR161" s="229"/>
      <c r="BS161" s="231"/>
      <c r="BT161" s="83"/>
      <c r="BU161" s="61"/>
    </row>
    <row r="162" spans="1:73" ht="30" customHeight="1" x14ac:dyDescent="0.25">
      <c r="A162" s="59"/>
      <c r="B162" s="249"/>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33"/>
      <c r="AB162" s="235"/>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7"/>
      <c r="BC162" s="238"/>
      <c r="BD162" s="238"/>
      <c r="BE162" s="238"/>
      <c r="BF162" s="238"/>
      <c r="BG162" s="238"/>
      <c r="BH162" s="239"/>
      <c r="BI162" s="239"/>
      <c r="BJ162" s="239"/>
      <c r="BK162" s="239"/>
      <c r="BL162" s="239"/>
      <c r="BM162" s="239"/>
      <c r="BN162" s="240" t="str">
        <f t="shared" ref="BN162:BN171" si="10">IF(COUNTBLANK(B162)+COUNTBLANK(BC162)+COUNTBLANK(BH162)+COUNTBLANK(AB162)&gt;0, "",BC162*BH162)</f>
        <v/>
      </c>
      <c r="BO162" s="241"/>
      <c r="BP162" s="241"/>
      <c r="BQ162" s="241"/>
      <c r="BR162" s="241"/>
      <c r="BS162" s="242"/>
      <c r="BT162" s="81"/>
      <c r="BU162" s="61"/>
    </row>
    <row r="163" spans="1:73" ht="30" customHeight="1" x14ac:dyDescent="0.25">
      <c r="A163" s="59"/>
      <c r="B163" s="251"/>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199"/>
      <c r="AB163" s="201"/>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3"/>
      <c r="BC163" s="204"/>
      <c r="BD163" s="204"/>
      <c r="BE163" s="204"/>
      <c r="BF163" s="204"/>
      <c r="BG163" s="204"/>
      <c r="BH163" s="205"/>
      <c r="BI163" s="205"/>
      <c r="BJ163" s="205"/>
      <c r="BK163" s="205"/>
      <c r="BL163" s="205"/>
      <c r="BM163" s="205"/>
      <c r="BN163" s="206" t="str">
        <f t="shared" si="10"/>
        <v/>
      </c>
      <c r="BO163" s="207"/>
      <c r="BP163" s="207"/>
      <c r="BQ163" s="207"/>
      <c r="BR163" s="207"/>
      <c r="BS163" s="208"/>
      <c r="BT163" s="81"/>
      <c r="BU163" s="61"/>
    </row>
    <row r="164" spans="1:73" ht="30" customHeight="1" x14ac:dyDescent="0.25">
      <c r="A164" s="59"/>
      <c r="B164" s="256"/>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10"/>
      <c r="AB164" s="212"/>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4"/>
      <c r="BC164" s="215"/>
      <c r="BD164" s="215"/>
      <c r="BE164" s="215"/>
      <c r="BF164" s="215"/>
      <c r="BG164" s="215"/>
      <c r="BH164" s="216"/>
      <c r="BI164" s="216"/>
      <c r="BJ164" s="216"/>
      <c r="BK164" s="216"/>
      <c r="BL164" s="216"/>
      <c r="BM164" s="216"/>
      <c r="BN164" s="217" t="str">
        <f t="shared" si="10"/>
        <v/>
      </c>
      <c r="BO164" s="218"/>
      <c r="BP164" s="218"/>
      <c r="BQ164" s="218"/>
      <c r="BR164" s="218"/>
      <c r="BS164" s="219"/>
      <c r="BT164" s="81"/>
      <c r="BU164" s="61"/>
    </row>
    <row r="165" spans="1:73" ht="30" customHeight="1" x14ac:dyDescent="0.25">
      <c r="A165" s="59"/>
      <c r="B165" s="251"/>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c r="AA165" s="199"/>
      <c r="AB165" s="201"/>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3"/>
      <c r="BC165" s="204"/>
      <c r="BD165" s="204"/>
      <c r="BE165" s="204"/>
      <c r="BF165" s="204"/>
      <c r="BG165" s="204"/>
      <c r="BH165" s="205"/>
      <c r="BI165" s="205"/>
      <c r="BJ165" s="205"/>
      <c r="BK165" s="205"/>
      <c r="BL165" s="205"/>
      <c r="BM165" s="205"/>
      <c r="BN165" s="206" t="str">
        <f t="shared" si="10"/>
        <v/>
      </c>
      <c r="BO165" s="207"/>
      <c r="BP165" s="207"/>
      <c r="BQ165" s="207"/>
      <c r="BR165" s="207"/>
      <c r="BS165" s="208"/>
      <c r="BT165" s="81"/>
      <c r="BU165" s="61"/>
    </row>
    <row r="166" spans="1:73" ht="30" customHeight="1" x14ac:dyDescent="0.25">
      <c r="A166" s="59"/>
      <c r="B166" s="256"/>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10"/>
      <c r="AB166" s="212"/>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4"/>
      <c r="BC166" s="215"/>
      <c r="BD166" s="215"/>
      <c r="BE166" s="215"/>
      <c r="BF166" s="215"/>
      <c r="BG166" s="215"/>
      <c r="BH166" s="216"/>
      <c r="BI166" s="216"/>
      <c r="BJ166" s="216"/>
      <c r="BK166" s="216"/>
      <c r="BL166" s="216"/>
      <c r="BM166" s="216"/>
      <c r="BN166" s="217" t="str">
        <f t="shared" si="10"/>
        <v/>
      </c>
      <c r="BO166" s="218"/>
      <c r="BP166" s="218"/>
      <c r="BQ166" s="218"/>
      <c r="BR166" s="218"/>
      <c r="BS166" s="219"/>
      <c r="BT166" s="81"/>
      <c r="BU166" s="61"/>
    </row>
    <row r="167" spans="1:73" ht="30" customHeight="1" x14ac:dyDescent="0.25">
      <c r="A167" s="59"/>
      <c r="B167" s="251"/>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199"/>
      <c r="AB167" s="201"/>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3"/>
      <c r="BC167" s="204"/>
      <c r="BD167" s="204"/>
      <c r="BE167" s="204"/>
      <c r="BF167" s="204"/>
      <c r="BG167" s="204"/>
      <c r="BH167" s="205"/>
      <c r="BI167" s="205"/>
      <c r="BJ167" s="205"/>
      <c r="BK167" s="205"/>
      <c r="BL167" s="205"/>
      <c r="BM167" s="205"/>
      <c r="BN167" s="206" t="str">
        <f t="shared" si="10"/>
        <v/>
      </c>
      <c r="BO167" s="207"/>
      <c r="BP167" s="207"/>
      <c r="BQ167" s="207"/>
      <c r="BR167" s="207"/>
      <c r="BS167" s="208"/>
      <c r="BT167" s="81"/>
      <c r="BU167" s="61"/>
    </row>
    <row r="168" spans="1:73" ht="30" customHeight="1" x14ac:dyDescent="0.25">
      <c r="A168" s="59"/>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10"/>
      <c r="AB168" s="212"/>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4"/>
      <c r="BC168" s="215"/>
      <c r="BD168" s="215"/>
      <c r="BE168" s="215"/>
      <c r="BF168" s="215"/>
      <c r="BG168" s="215"/>
      <c r="BH168" s="216"/>
      <c r="BI168" s="216"/>
      <c r="BJ168" s="216"/>
      <c r="BK168" s="216"/>
      <c r="BL168" s="216"/>
      <c r="BM168" s="216"/>
      <c r="BN168" s="217" t="str">
        <f t="shared" si="10"/>
        <v/>
      </c>
      <c r="BO168" s="218"/>
      <c r="BP168" s="218"/>
      <c r="BQ168" s="218"/>
      <c r="BR168" s="218"/>
      <c r="BS168" s="219"/>
      <c r="BT168" s="81"/>
      <c r="BU168" s="61"/>
    </row>
    <row r="169" spans="1:73" ht="30" customHeight="1" x14ac:dyDescent="0.25">
      <c r="A169" s="59"/>
      <c r="B169" s="251"/>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199"/>
      <c r="AB169" s="201"/>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3"/>
      <c r="BC169" s="204"/>
      <c r="BD169" s="204"/>
      <c r="BE169" s="204"/>
      <c r="BF169" s="204"/>
      <c r="BG169" s="204"/>
      <c r="BH169" s="205"/>
      <c r="BI169" s="205"/>
      <c r="BJ169" s="205"/>
      <c r="BK169" s="205"/>
      <c r="BL169" s="205"/>
      <c r="BM169" s="205"/>
      <c r="BN169" s="206" t="str">
        <f t="shared" si="10"/>
        <v/>
      </c>
      <c r="BO169" s="207"/>
      <c r="BP169" s="207"/>
      <c r="BQ169" s="207"/>
      <c r="BR169" s="207"/>
      <c r="BS169" s="208"/>
      <c r="BT169" s="81"/>
      <c r="BU169" s="61"/>
    </row>
    <row r="170" spans="1:73" ht="30" customHeight="1" x14ac:dyDescent="0.25">
      <c r="A170" s="59"/>
      <c r="B170" s="256"/>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10"/>
      <c r="AB170" s="212"/>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4"/>
      <c r="BC170" s="215"/>
      <c r="BD170" s="215"/>
      <c r="BE170" s="215"/>
      <c r="BF170" s="215"/>
      <c r="BG170" s="215"/>
      <c r="BH170" s="216"/>
      <c r="BI170" s="216"/>
      <c r="BJ170" s="216"/>
      <c r="BK170" s="216"/>
      <c r="BL170" s="216"/>
      <c r="BM170" s="216"/>
      <c r="BN170" s="217" t="str">
        <f t="shared" si="10"/>
        <v/>
      </c>
      <c r="BO170" s="218"/>
      <c r="BP170" s="218"/>
      <c r="BQ170" s="218"/>
      <c r="BR170" s="218"/>
      <c r="BS170" s="219"/>
      <c r="BT170" s="81"/>
      <c r="BU170" s="61"/>
    </row>
    <row r="171" spans="1:73" ht="30" customHeight="1" thickBot="1" x14ac:dyDescent="0.3">
      <c r="A171" s="59"/>
      <c r="B171" s="258"/>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181"/>
      <c r="AB171" s="183"/>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5"/>
      <c r="BC171" s="186"/>
      <c r="BD171" s="186"/>
      <c r="BE171" s="186"/>
      <c r="BF171" s="186"/>
      <c r="BG171" s="186"/>
      <c r="BH171" s="187"/>
      <c r="BI171" s="187"/>
      <c r="BJ171" s="187"/>
      <c r="BK171" s="187"/>
      <c r="BL171" s="187"/>
      <c r="BM171" s="187"/>
      <c r="BN171" s="188" t="str">
        <f t="shared" si="10"/>
        <v/>
      </c>
      <c r="BO171" s="189"/>
      <c r="BP171" s="189"/>
      <c r="BQ171" s="189"/>
      <c r="BR171" s="189"/>
      <c r="BS171" s="190"/>
      <c r="BT171" s="81"/>
      <c r="BU171" s="61"/>
    </row>
    <row r="172" spans="1:73" ht="16.149999999999999" customHeight="1" thickBot="1" x14ac:dyDescent="0.3">
      <c r="A172" s="59"/>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191" t="s">
        <v>4</v>
      </c>
      <c r="BF172" s="192"/>
      <c r="BG172" s="192"/>
      <c r="BH172" s="192"/>
      <c r="BI172" s="192"/>
      <c r="BJ172" s="192"/>
      <c r="BK172" s="192"/>
      <c r="BL172" s="192"/>
      <c r="BM172" s="193"/>
      <c r="BN172" s="194" t="str">
        <f>IF(SUM(BN162:BN171)&gt;0, SUM(BN162:BN171),"")</f>
        <v/>
      </c>
      <c r="BO172" s="195"/>
      <c r="BP172" s="195"/>
      <c r="BQ172" s="195"/>
      <c r="BR172" s="195"/>
      <c r="BS172" s="196"/>
      <c r="BT172" s="84"/>
      <c r="BU172" s="61"/>
    </row>
    <row r="173" spans="1:73" x14ac:dyDescent="0.25">
      <c r="A173" s="59"/>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61"/>
    </row>
    <row r="174" spans="1:73" ht="15.75" thickBot="1" x14ac:dyDescent="0.3">
      <c r="A174" s="59"/>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61"/>
    </row>
    <row r="175" spans="1:73" ht="18.600000000000001" customHeight="1" thickBot="1" x14ac:dyDescent="0.3">
      <c r="A175" s="59"/>
      <c r="B175" s="245" t="str">
        <f>'Equipment List'!W1</f>
        <v>Rescue/R.I.T.</v>
      </c>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7"/>
      <c r="BT175" s="82"/>
      <c r="BU175" s="61"/>
    </row>
    <row r="176" spans="1:73" ht="15" customHeight="1" thickBot="1" x14ac:dyDescent="0.3">
      <c r="A176" s="59"/>
      <c r="B176" s="223" t="s">
        <v>0</v>
      </c>
      <c r="C176" s="224"/>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5"/>
      <c r="AB176" s="226" t="s">
        <v>937</v>
      </c>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7"/>
      <c r="AY176" s="227"/>
      <c r="AZ176" s="227"/>
      <c r="BA176" s="227"/>
      <c r="BB176" s="228"/>
      <c r="BC176" s="225" t="s">
        <v>1</v>
      </c>
      <c r="BD176" s="225"/>
      <c r="BE176" s="225"/>
      <c r="BF176" s="225"/>
      <c r="BG176" s="225"/>
      <c r="BH176" s="229" t="s">
        <v>2</v>
      </c>
      <c r="BI176" s="230"/>
      <c r="BJ176" s="230"/>
      <c r="BK176" s="230"/>
      <c r="BL176" s="230"/>
      <c r="BM176" s="224"/>
      <c r="BN176" s="225" t="s">
        <v>3</v>
      </c>
      <c r="BO176" s="229"/>
      <c r="BP176" s="229"/>
      <c r="BQ176" s="229"/>
      <c r="BR176" s="229"/>
      <c r="BS176" s="231"/>
      <c r="BT176" s="83"/>
      <c r="BU176" s="61"/>
    </row>
    <row r="177" spans="1:73" ht="30" customHeight="1" x14ac:dyDescent="0.25">
      <c r="A177" s="59"/>
      <c r="B177" s="249"/>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33"/>
      <c r="AB177" s="235"/>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7"/>
      <c r="BC177" s="238"/>
      <c r="BD177" s="238"/>
      <c r="BE177" s="238"/>
      <c r="BF177" s="238"/>
      <c r="BG177" s="238"/>
      <c r="BH177" s="239"/>
      <c r="BI177" s="239"/>
      <c r="BJ177" s="239"/>
      <c r="BK177" s="239"/>
      <c r="BL177" s="239"/>
      <c r="BM177" s="239"/>
      <c r="BN177" s="240" t="str">
        <f t="shared" ref="BN177:BN186" si="11">IF(COUNTBLANK(B177)+COUNTBLANK(BC177)+COUNTBLANK(BH177)+COUNTBLANK(AB177)&gt;0, "",BC177*BH177)</f>
        <v/>
      </c>
      <c r="BO177" s="241"/>
      <c r="BP177" s="241"/>
      <c r="BQ177" s="241"/>
      <c r="BR177" s="241"/>
      <c r="BS177" s="242"/>
      <c r="BT177" s="81"/>
      <c r="BU177" s="61"/>
    </row>
    <row r="178" spans="1:73" ht="30" customHeight="1" x14ac:dyDescent="0.25">
      <c r="A178" s="59"/>
      <c r="B178" s="251"/>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199"/>
      <c r="AB178" s="201"/>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3"/>
      <c r="BC178" s="204"/>
      <c r="BD178" s="204"/>
      <c r="BE178" s="204"/>
      <c r="BF178" s="204"/>
      <c r="BG178" s="204"/>
      <c r="BH178" s="205"/>
      <c r="BI178" s="205"/>
      <c r="BJ178" s="205"/>
      <c r="BK178" s="205"/>
      <c r="BL178" s="205"/>
      <c r="BM178" s="205"/>
      <c r="BN178" s="206" t="str">
        <f t="shared" si="11"/>
        <v/>
      </c>
      <c r="BO178" s="207"/>
      <c r="BP178" s="207"/>
      <c r="BQ178" s="207"/>
      <c r="BR178" s="207"/>
      <c r="BS178" s="208"/>
      <c r="BT178" s="81"/>
      <c r="BU178" s="61"/>
    </row>
    <row r="179" spans="1:73" ht="30" customHeight="1" x14ac:dyDescent="0.25">
      <c r="A179" s="59"/>
      <c r="B179" s="256"/>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10"/>
      <c r="AB179" s="212"/>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4"/>
      <c r="BC179" s="215"/>
      <c r="BD179" s="215"/>
      <c r="BE179" s="215"/>
      <c r="BF179" s="215"/>
      <c r="BG179" s="215"/>
      <c r="BH179" s="216"/>
      <c r="BI179" s="216"/>
      <c r="BJ179" s="216"/>
      <c r="BK179" s="216"/>
      <c r="BL179" s="216"/>
      <c r="BM179" s="216"/>
      <c r="BN179" s="217" t="str">
        <f t="shared" si="11"/>
        <v/>
      </c>
      <c r="BO179" s="218"/>
      <c r="BP179" s="218"/>
      <c r="BQ179" s="218"/>
      <c r="BR179" s="218"/>
      <c r="BS179" s="219"/>
      <c r="BT179" s="81"/>
      <c r="BU179" s="61"/>
    </row>
    <row r="180" spans="1:73" ht="30" customHeight="1" x14ac:dyDescent="0.25">
      <c r="A180" s="59"/>
      <c r="B180" s="251"/>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199"/>
      <c r="AB180" s="201"/>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3"/>
      <c r="BC180" s="204"/>
      <c r="BD180" s="204"/>
      <c r="BE180" s="204"/>
      <c r="BF180" s="204"/>
      <c r="BG180" s="204"/>
      <c r="BH180" s="205"/>
      <c r="BI180" s="205"/>
      <c r="BJ180" s="205"/>
      <c r="BK180" s="205"/>
      <c r="BL180" s="205"/>
      <c r="BM180" s="205"/>
      <c r="BN180" s="206" t="str">
        <f t="shared" si="11"/>
        <v/>
      </c>
      <c r="BO180" s="207"/>
      <c r="BP180" s="207"/>
      <c r="BQ180" s="207"/>
      <c r="BR180" s="207"/>
      <c r="BS180" s="208"/>
      <c r="BT180" s="81"/>
      <c r="BU180" s="61"/>
    </row>
    <row r="181" spans="1:73" ht="30" customHeight="1" x14ac:dyDescent="0.25">
      <c r="A181" s="59"/>
      <c r="B181" s="256"/>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10"/>
      <c r="AB181" s="212"/>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4"/>
      <c r="BC181" s="215"/>
      <c r="BD181" s="215"/>
      <c r="BE181" s="215"/>
      <c r="BF181" s="215"/>
      <c r="BG181" s="215"/>
      <c r="BH181" s="216"/>
      <c r="BI181" s="216"/>
      <c r="BJ181" s="216"/>
      <c r="BK181" s="216"/>
      <c r="BL181" s="216"/>
      <c r="BM181" s="216"/>
      <c r="BN181" s="217" t="str">
        <f t="shared" si="11"/>
        <v/>
      </c>
      <c r="BO181" s="218"/>
      <c r="BP181" s="218"/>
      <c r="BQ181" s="218"/>
      <c r="BR181" s="218"/>
      <c r="BS181" s="219"/>
      <c r="BT181" s="81"/>
      <c r="BU181" s="61"/>
    </row>
    <row r="182" spans="1:73" ht="30" customHeight="1" x14ac:dyDescent="0.25">
      <c r="A182" s="59"/>
      <c r="B182" s="251"/>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199"/>
      <c r="AB182" s="201"/>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3"/>
      <c r="BC182" s="204"/>
      <c r="BD182" s="204"/>
      <c r="BE182" s="204"/>
      <c r="BF182" s="204"/>
      <c r="BG182" s="204"/>
      <c r="BH182" s="205"/>
      <c r="BI182" s="205"/>
      <c r="BJ182" s="205"/>
      <c r="BK182" s="205"/>
      <c r="BL182" s="205"/>
      <c r="BM182" s="205"/>
      <c r="BN182" s="206" t="str">
        <f t="shared" si="11"/>
        <v/>
      </c>
      <c r="BO182" s="207"/>
      <c r="BP182" s="207"/>
      <c r="BQ182" s="207"/>
      <c r="BR182" s="207"/>
      <c r="BS182" s="208"/>
      <c r="BT182" s="81"/>
      <c r="BU182" s="61"/>
    </row>
    <row r="183" spans="1:73" ht="30" customHeight="1" x14ac:dyDescent="0.25">
      <c r="A183" s="59"/>
      <c r="B183" s="256"/>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10"/>
      <c r="AB183" s="212"/>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4"/>
      <c r="BC183" s="215"/>
      <c r="BD183" s="215"/>
      <c r="BE183" s="215"/>
      <c r="BF183" s="215"/>
      <c r="BG183" s="215"/>
      <c r="BH183" s="216"/>
      <c r="BI183" s="216"/>
      <c r="BJ183" s="216"/>
      <c r="BK183" s="216"/>
      <c r="BL183" s="216"/>
      <c r="BM183" s="216"/>
      <c r="BN183" s="217" t="str">
        <f t="shared" si="11"/>
        <v/>
      </c>
      <c r="BO183" s="218"/>
      <c r="BP183" s="218"/>
      <c r="BQ183" s="218"/>
      <c r="BR183" s="218"/>
      <c r="BS183" s="219"/>
      <c r="BT183" s="81"/>
      <c r="BU183" s="61"/>
    </row>
    <row r="184" spans="1:73" ht="30" customHeight="1" x14ac:dyDescent="0.25">
      <c r="A184" s="59"/>
      <c r="B184" s="251"/>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199"/>
      <c r="AB184" s="201"/>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3"/>
      <c r="BC184" s="204"/>
      <c r="BD184" s="204"/>
      <c r="BE184" s="204"/>
      <c r="BF184" s="204"/>
      <c r="BG184" s="204"/>
      <c r="BH184" s="205"/>
      <c r="BI184" s="205"/>
      <c r="BJ184" s="205"/>
      <c r="BK184" s="205"/>
      <c r="BL184" s="205"/>
      <c r="BM184" s="205"/>
      <c r="BN184" s="206" t="str">
        <f t="shared" si="11"/>
        <v/>
      </c>
      <c r="BO184" s="207"/>
      <c r="BP184" s="207"/>
      <c r="BQ184" s="207"/>
      <c r="BR184" s="207"/>
      <c r="BS184" s="208"/>
      <c r="BT184" s="81"/>
      <c r="BU184" s="61"/>
    </row>
    <row r="185" spans="1:73" ht="30" customHeight="1" x14ac:dyDescent="0.25">
      <c r="A185" s="59"/>
      <c r="B185" s="256"/>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10"/>
      <c r="AB185" s="212"/>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4"/>
      <c r="BC185" s="215"/>
      <c r="BD185" s="215"/>
      <c r="BE185" s="215"/>
      <c r="BF185" s="215"/>
      <c r="BG185" s="215"/>
      <c r="BH185" s="216"/>
      <c r="BI185" s="216"/>
      <c r="BJ185" s="216"/>
      <c r="BK185" s="216"/>
      <c r="BL185" s="216"/>
      <c r="BM185" s="216"/>
      <c r="BN185" s="217" t="str">
        <f t="shared" si="11"/>
        <v/>
      </c>
      <c r="BO185" s="218"/>
      <c r="BP185" s="218"/>
      <c r="BQ185" s="218"/>
      <c r="BR185" s="218"/>
      <c r="BS185" s="219"/>
      <c r="BT185" s="81"/>
      <c r="BU185" s="61"/>
    </row>
    <row r="186" spans="1:73" ht="30" customHeight="1" thickBot="1" x14ac:dyDescent="0.3">
      <c r="A186" s="59"/>
      <c r="B186" s="258"/>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181"/>
      <c r="AB186" s="183"/>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5"/>
      <c r="BC186" s="186"/>
      <c r="BD186" s="186"/>
      <c r="BE186" s="186"/>
      <c r="BF186" s="186"/>
      <c r="BG186" s="186"/>
      <c r="BH186" s="187"/>
      <c r="BI186" s="187"/>
      <c r="BJ186" s="187"/>
      <c r="BK186" s="187"/>
      <c r="BL186" s="187"/>
      <c r="BM186" s="187"/>
      <c r="BN186" s="188" t="str">
        <f t="shared" si="11"/>
        <v/>
      </c>
      <c r="BO186" s="189"/>
      <c r="BP186" s="189"/>
      <c r="BQ186" s="189"/>
      <c r="BR186" s="189"/>
      <c r="BS186" s="190"/>
      <c r="BT186" s="81"/>
      <c r="BU186" s="61"/>
    </row>
    <row r="187" spans="1:73" ht="16.149999999999999" customHeight="1" thickBot="1" x14ac:dyDescent="0.3">
      <c r="A187" s="59"/>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191" t="s">
        <v>4</v>
      </c>
      <c r="BF187" s="192"/>
      <c r="BG187" s="192"/>
      <c r="BH187" s="192"/>
      <c r="BI187" s="192"/>
      <c r="BJ187" s="192"/>
      <c r="BK187" s="192"/>
      <c r="BL187" s="192"/>
      <c r="BM187" s="193"/>
      <c r="BN187" s="194" t="str">
        <f>IF(SUM(BN177:BN186)&gt;0, SUM(BN177:BN186),"")</f>
        <v/>
      </c>
      <c r="BO187" s="195"/>
      <c r="BP187" s="195"/>
      <c r="BQ187" s="195"/>
      <c r="BR187" s="195"/>
      <c r="BS187" s="196"/>
      <c r="BT187" s="84"/>
      <c r="BU187" s="61"/>
    </row>
    <row r="188" spans="1:73" x14ac:dyDescent="0.25">
      <c r="A188" s="59"/>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61"/>
    </row>
    <row r="189" spans="1:73" ht="15.75" thickBot="1" x14ac:dyDescent="0.3">
      <c r="A189" s="59"/>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61"/>
    </row>
    <row r="190" spans="1:73" ht="18.600000000000001" customHeight="1" thickBot="1" x14ac:dyDescent="0.3">
      <c r="A190" s="59"/>
      <c r="B190" s="245" t="str">
        <f>'Equipment List'!Y1</f>
        <v>Thermal Imaging Cameras</v>
      </c>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7"/>
      <c r="BT190" s="82"/>
      <c r="BU190" s="61"/>
    </row>
    <row r="191" spans="1:73" ht="15" customHeight="1" thickBot="1" x14ac:dyDescent="0.3">
      <c r="A191" s="59"/>
      <c r="B191" s="223" t="s">
        <v>0</v>
      </c>
      <c r="C191" s="224"/>
      <c r="D191" s="224"/>
      <c r="E191" s="224"/>
      <c r="F191" s="224"/>
      <c r="G191" s="224"/>
      <c r="H191" s="224"/>
      <c r="I191" s="224"/>
      <c r="J191" s="224"/>
      <c r="K191" s="224"/>
      <c r="L191" s="224"/>
      <c r="M191" s="224"/>
      <c r="N191" s="224"/>
      <c r="O191" s="224"/>
      <c r="P191" s="224"/>
      <c r="Q191" s="224"/>
      <c r="R191" s="224"/>
      <c r="S191" s="224"/>
      <c r="T191" s="224"/>
      <c r="U191" s="224"/>
      <c r="V191" s="224"/>
      <c r="W191" s="224"/>
      <c r="X191" s="224"/>
      <c r="Y191" s="224"/>
      <c r="Z191" s="224"/>
      <c r="AA191" s="225"/>
      <c r="AB191" s="226" t="s">
        <v>937</v>
      </c>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8"/>
      <c r="BC191" s="225" t="s">
        <v>1</v>
      </c>
      <c r="BD191" s="225"/>
      <c r="BE191" s="225"/>
      <c r="BF191" s="225"/>
      <c r="BG191" s="225"/>
      <c r="BH191" s="229" t="s">
        <v>2</v>
      </c>
      <c r="BI191" s="230"/>
      <c r="BJ191" s="230"/>
      <c r="BK191" s="230"/>
      <c r="BL191" s="230"/>
      <c r="BM191" s="224"/>
      <c r="BN191" s="225" t="s">
        <v>3</v>
      </c>
      <c r="BO191" s="229"/>
      <c r="BP191" s="229"/>
      <c r="BQ191" s="229"/>
      <c r="BR191" s="229"/>
      <c r="BS191" s="231"/>
      <c r="BT191" s="83"/>
      <c r="BU191" s="61"/>
    </row>
    <row r="192" spans="1:73" ht="30" customHeight="1" x14ac:dyDescent="0.25">
      <c r="A192" s="59"/>
      <c r="B192" s="249"/>
      <c r="C192" s="250"/>
      <c r="D192" s="250"/>
      <c r="E192" s="250"/>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33"/>
      <c r="AB192" s="235"/>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7"/>
      <c r="BC192" s="238">
        <v>5</v>
      </c>
      <c r="BD192" s="238"/>
      <c r="BE192" s="238"/>
      <c r="BF192" s="238"/>
      <c r="BG192" s="238"/>
      <c r="BH192" s="239">
        <v>5</v>
      </c>
      <c r="BI192" s="239"/>
      <c r="BJ192" s="239"/>
      <c r="BK192" s="239"/>
      <c r="BL192" s="239"/>
      <c r="BM192" s="239"/>
      <c r="BN192" s="240" t="str">
        <f t="shared" ref="BN192:BN201" si="12">IF(COUNTBLANK(B192)+COUNTBLANK(BC192)+COUNTBLANK(BH192)+COUNTBLANK(AB192)&gt;0, "",BC192*BH192)</f>
        <v/>
      </c>
      <c r="BO192" s="241"/>
      <c r="BP192" s="241"/>
      <c r="BQ192" s="241"/>
      <c r="BR192" s="241"/>
      <c r="BS192" s="242"/>
      <c r="BT192" s="81"/>
      <c r="BU192" s="61"/>
    </row>
    <row r="193" spans="1:73" ht="30" customHeight="1" x14ac:dyDescent="0.25">
      <c r="A193" s="59"/>
      <c r="B193" s="251"/>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199"/>
      <c r="AB193" s="201"/>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3"/>
      <c r="BC193" s="204"/>
      <c r="BD193" s="204"/>
      <c r="BE193" s="204"/>
      <c r="BF193" s="204"/>
      <c r="BG193" s="204"/>
      <c r="BH193" s="205"/>
      <c r="BI193" s="205"/>
      <c r="BJ193" s="205"/>
      <c r="BK193" s="205"/>
      <c r="BL193" s="205"/>
      <c r="BM193" s="205"/>
      <c r="BN193" s="206" t="str">
        <f t="shared" si="12"/>
        <v/>
      </c>
      <c r="BO193" s="207"/>
      <c r="BP193" s="207"/>
      <c r="BQ193" s="207"/>
      <c r="BR193" s="207"/>
      <c r="BS193" s="208"/>
      <c r="BT193" s="81"/>
      <c r="BU193" s="61"/>
    </row>
    <row r="194" spans="1:73" ht="30" customHeight="1" x14ac:dyDescent="0.25">
      <c r="A194" s="59"/>
      <c r="B194" s="256"/>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10"/>
      <c r="AB194" s="212"/>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4"/>
      <c r="BC194" s="215"/>
      <c r="BD194" s="215"/>
      <c r="BE194" s="215"/>
      <c r="BF194" s="215"/>
      <c r="BG194" s="215"/>
      <c r="BH194" s="216"/>
      <c r="BI194" s="216"/>
      <c r="BJ194" s="216"/>
      <c r="BK194" s="216"/>
      <c r="BL194" s="216"/>
      <c r="BM194" s="216"/>
      <c r="BN194" s="217" t="str">
        <f t="shared" si="12"/>
        <v/>
      </c>
      <c r="BO194" s="218"/>
      <c r="BP194" s="218"/>
      <c r="BQ194" s="218"/>
      <c r="BR194" s="218"/>
      <c r="BS194" s="219"/>
      <c r="BT194" s="81"/>
      <c r="BU194" s="61"/>
    </row>
    <row r="195" spans="1:73" ht="30" customHeight="1" x14ac:dyDescent="0.25">
      <c r="A195" s="59"/>
      <c r="B195" s="251"/>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199"/>
      <c r="AB195" s="201"/>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3"/>
      <c r="BC195" s="204"/>
      <c r="BD195" s="204"/>
      <c r="BE195" s="204"/>
      <c r="BF195" s="204"/>
      <c r="BG195" s="204"/>
      <c r="BH195" s="205"/>
      <c r="BI195" s="205"/>
      <c r="BJ195" s="205"/>
      <c r="BK195" s="205"/>
      <c r="BL195" s="205"/>
      <c r="BM195" s="205"/>
      <c r="BN195" s="206" t="str">
        <f t="shared" si="12"/>
        <v/>
      </c>
      <c r="BO195" s="207"/>
      <c r="BP195" s="207"/>
      <c r="BQ195" s="207"/>
      <c r="BR195" s="207"/>
      <c r="BS195" s="208"/>
      <c r="BT195" s="81"/>
      <c r="BU195" s="61"/>
    </row>
    <row r="196" spans="1:73" ht="30" customHeight="1" x14ac:dyDescent="0.25">
      <c r="A196" s="59"/>
      <c r="B196" s="256"/>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10"/>
      <c r="AB196" s="212"/>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4"/>
      <c r="BC196" s="215"/>
      <c r="BD196" s="215"/>
      <c r="BE196" s="215"/>
      <c r="BF196" s="215"/>
      <c r="BG196" s="215"/>
      <c r="BH196" s="216"/>
      <c r="BI196" s="216"/>
      <c r="BJ196" s="216"/>
      <c r="BK196" s="216"/>
      <c r="BL196" s="216"/>
      <c r="BM196" s="216"/>
      <c r="BN196" s="217" t="str">
        <f t="shared" si="12"/>
        <v/>
      </c>
      <c r="BO196" s="218"/>
      <c r="BP196" s="218"/>
      <c r="BQ196" s="218"/>
      <c r="BR196" s="218"/>
      <c r="BS196" s="219"/>
      <c r="BT196" s="81"/>
      <c r="BU196" s="61"/>
    </row>
    <row r="197" spans="1:73" ht="30" customHeight="1" x14ac:dyDescent="0.25">
      <c r="A197" s="59"/>
      <c r="B197" s="251"/>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199"/>
      <c r="AB197" s="201"/>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3"/>
      <c r="BC197" s="204"/>
      <c r="BD197" s="204"/>
      <c r="BE197" s="204"/>
      <c r="BF197" s="204"/>
      <c r="BG197" s="204"/>
      <c r="BH197" s="205"/>
      <c r="BI197" s="205"/>
      <c r="BJ197" s="205"/>
      <c r="BK197" s="205"/>
      <c r="BL197" s="205"/>
      <c r="BM197" s="205"/>
      <c r="BN197" s="206" t="str">
        <f t="shared" si="12"/>
        <v/>
      </c>
      <c r="BO197" s="207"/>
      <c r="BP197" s="207"/>
      <c r="BQ197" s="207"/>
      <c r="BR197" s="207"/>
      <c r="BS197" s="208"/>
      <c r="BT197" s="81"/>
      <c r="BU197" s="61"/>
    </row>
    <row r="198" spans="1:73" ht="30" customHeight="1" x14ac:dyDescent="0.25">
      <c r="A198" s="59"/>
      <c r="B198" s="256"/>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10"/>
      <c r="AB198" s="212"/>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4"/>
      <c r="BC198" s="215"/>
      <c r="BD198" s="215"/>
      <c r="BE198" s="215"/>
      <c r="BF198" s="215"/>
      <c r="BG198" s="215"/>
      <c r="BH198" s="216"/>
      <c r="BI198" s="216"/>
      <c r="BJ198" s="216"/>
      <c r="BK198" s="216"/>
      <c r="BL198" s="216"/>
      <c r="BM198" s="216"/>
      <c r="BN198" s="217" t="str">
        <f t="shared" si="12"/>
        <v/>
      </c>
      <c r="BO198" s="218"/>
      <c r="BP198" s="218"/>
      <c r="BQ198" s="218"/>
      <c r="BR198" s="218"/>
      <c r="BS198" s="219"/>
      <c r="BT198" s="81"/>
      <c r="BU198" s="61"/>
    </row>
    <row r="199" spans="1:73" ht="30" customHeight="1" x14ac:dyDescent="0.25">
      <c r="A199" s="59"/>
      <c r="B199" s="251"/>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199"/>
      <c r="AB199" s="20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3"/>
      <c r="BC199" s="204"/>
      <c r="BD199" s="204"/>
      <c r="BE199" s="204"/>
      <c r="BF199" s="204"/>
      <c r="BG199" s="204"/>
      <c r="BH199" s="205"/>
      <c r="BI199" s="205"/>
      <c r="BJ199" s="205"/>
      <c r="BK199" s="205"/>
      <c r="BL199" s="205"/>
      <c r="BM199" s="205"/>
      <c r="BN199" s="206" t="str">
        <f t="shared" si="12"/>
        <v/>
      </c>
      <c r="BO199" s="207"/>
      <c r="BP199" s="207"/>
      <c r="BQ199" s="207"/>
      <c r="BR199" s="207"/>
      <c r="BS199" s="208"/>
      <c r="BT199" s="81"/>
      <c r="BU199" s="61"/>
    </row>
    <row r="200" spans="1:73" ht="30" customHeight="1" x14ac:dyDescent="0.25">
      <c r="A200" s="59"/>
      <c r="B200" s="256"/>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10"/>
      <c r="AB200" s="212"/>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4"/>
      <c r="BC200" s="215"/>
      <c r="BD200" s="215"/>
      <c r="BE200" s="215"/>
      <c r="BF200" s="215"/>
      <c r="BG200" s="215"/>
      <c r="BH200" s="216"/>
      <c r="BI200" s="216"/>
      <c r="BJ200" s="216"/>
      <c r="BK200" s="216"/>
      <c r="BL200" s="216"/>
      <c r="BM200" s="216"/>
      <c r="BN200" s="217" t="str">
        <f t="shared" si="12"/>
        <v/>
      </c>
      <c r="BO200" s="218"/>
      <c r="BP200" s="218"/>
      <c r="BQ200" s="218"/>
      <c r="BR200" s="218"/>
      <c r="BS200" s="219"/>
      <c r="BT200" s="81"/>
      <c r="BU200" s="61"/>
    </row>
    <row r="201" spans="1:73" ht="30" customHeight="1" thickBot="1" x14ac:dyDescent="0.3">
      <c r="A201" s="59"/>
      <c r="B201" s="258"/>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181"/>
      <c r="AB201" s="183"/>
      <c r="AC201" s="184"/>
      <c r="AD201" s="184"/>
      <c r="AE201" s="184"/>
      <c r="AF201" s="184"/>
      <c r="AG201" s="184"/>
      <c r="AH201" s="184"/>
      <c r="AI201" s="184"/>
      <c r="AJ201" s="184"/>
      <c r="AK201" s="184"/>
      <c r="AL201" s="184"/>
      <c r="AM201" s="184"/>
      <c r="AN201" s="184"/>
      <c r="AO201" s="184"/>
      <c r="AP201" s="184"/>
      <c r="AQ201" s="184"/>
      <c r="AR201" s="184"/>
      <c r="AS201" s="184"/>
      <c r="AT201" s="184"/>
      <c r="AU201" s="184"/>
      <c r="AV201" s="184"/>
      <c r="AW201" s="184"/>
      <c r="AX201" s="184"/>
      <c r="AY201" s="184"/>
      <c r="AZ201" s="184"/>
      <c r="BA201" s="184"/>
      <c r="BB201" s="185"/>
      <c r="BC201" s="186"/>
      <c r="BD201" s="186"/>
      <c r="BE201" s="186"/>
      <c r="BF201" s="186"/>
      <c r="BG201" s="186"/>
      <c r="BH201" s="187"/>
      <c r="BI201" s="187"/>
      <c r="BJ201" s="187"/>
      <c r="BK201" s="187"/>
      <c r="BL201" s="187"/>
      <c r="BM201" s="187"/>
      <c r="BN201" s="188" t="str">
        <f t="shared" si="12"/>
        <v/>
      </c>
      <c r="BO201" s="189"/>
      <c r="BP201" s="189"/>
      <c r="BQ201" s="189"/>
      <c r="BR201" s="189"/>
      <c r="BS201" s="190"/>
      <c r="BT201" s="81"/>
      <c r="BU201" s="61"/>
    </row>
    <row r="202" spans="1:73" ht="16.149999999999999" customHeight="1" thickBot="1" x14ac:dyDescent="0.3">
      <c r="A202" s="59"/>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191" t="s">
        <v>4</v>
      </c>
      <c r="BF202" s="192"/>
      <c r="BG202" s="192"/>
      <c r="BH202" s="192"/>
      <c r="BI202" s="192"/>
      <c r="BJ202" s="192"/>
      <c r="BK202" s="192"/>
      <c r="BL202" s="192"/>
      <c r="BM202" s="193"/>
      <c r="BN202" s="194" t="str">
        <f>IF(SUM(BN192:BN201)&gt;0, SUM(BN192:BN201),"")</f>
        <v/>
      </c>
      <c r="BO202" s="195"/>
      <c r="BP202" s="195"/>
      <c r="BQ202" s="195"/>
      <c r="BR202" s="195"/>
      <c r="BS202" s="196"/>
      <c r="BT202" s="84"/>
      <c r="BU202" s="61"/>
    </row>
    <row r="203" spans="1:73" x14ac:dyDescent="0.25">
      <c r="A203" s="59"/>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61"/>
    </row>
    <row r="204" spans="1:73" ht="15.75" thickBot="1" x14ac:dyDescent="0.3">
      <c r="A204" s="59"/>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61"/>
    </row>
    <row r="205" spans="1:73" ht="18.600000000000001" customHeight="1" thickBot="1" x14ac:dyDescent="0.3">
      <c r="A205" s="59"/>
      <c r="B205" s="245" t="str">
        <f>'Equipment List'!AA1</f>
        <v>Training</v>
      </c>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7"/>
      <c r="BT205" s="82"/>
      <c r="BU205" s="61"/>
    </row>
    <row r="206" spans="1:73" ht="15" customHeight="1" thickBot="1" x14ac:dyDescent="0.3">
      <c r="A206" s="59"/>
      <c r="B206" s="223" t="s">
        <v>0</v>
      </c>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5"/>
      <c r="AB206" s="226" t="s">
        <v>937</v>
      </c>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8"/>
      <c r="BC206" s="225" t="s">
        <v>1</v>
      </c>
      <c r="BD206" s="225"/>
      <c r="BE206" s="225"/>
      <c r="BF206" s="225"/>
      <c r="BG206" s="225"/>
      <c r="BH206" s="229" t="s">
        <v>2</v>
      </c>
      <c r="BI206" s="230"/>
      <c r="BJ206" s="230"/>
      <c r="BK206" s="230"/>
      <c r="BL206" s="230"/>
      <c r="BM206" s="224"/>
      <c r="BN206" s="225" t="s">
        <v>3</v>
      </c>
      <c r="BO206" s="229"/>
      <c r="BP206" s="229"/>
      <c r="BQ206" s="229"/>
      <c r="BR206" s="229"/>
      <c r="BS206" s="231"/>
      <c r="BT206" s="83"/>
      <c r="BU206" s="61"/>
    </row>
    <row r="207" spans="1:73" ht="30" customHeight="1" x14ac:dyDescent="0.25">
      <c r="A207" s="59"/>
      <c r="B207" s="249"/>
      <c r="C207" s="250"/>
      <c r="D207" s="250"/>
      <c r="E207" s="250"/>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33"/>
      <c r="AB207" s="235"/>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6"/>
      <c r="AY207" s="236"/>
      <c r="AZ207" s="236"/>
      <c r="BA207" s="236"/>
      <c r="BB207" s="237"/>
      <c r="BC207" s="238"/>
      <c r="BD207" s="238"/>
      <c r="BE207" s="238"/>
      <c r="BF207" s="238"/>
      <c r="BG207" s="238"/>
      <c r="BH207" s="239"/>
      <c r="BI207" s="239"/>
      <c r="BJ207" s="239"/>
      <c r="BK207" s="239"/>
      <c r="BL207" s="239"/>
      <c r="BM207" s="239"/>
      <c r="BN207" s="240" t="str">
        <f t="shared" ref="BN207:BN216" si="13">IF(COUNTBLANK(B207)+COUNTBLANK(BC207)+COUNTBLANK(BH207)+COUNTBLANK(AB207)&gt;0, "",BC207*BH207)</f>
        <v/>
      </c>
      <c r="BO207" s="241"/>
      <c r="BP207" s="241"/>
      <c r="BQ207" s="241"/>
      <c r="BR207" s="241"/>
      <c r="BS207" s="242"/>
      <c r="BT207" s="81"/>
      <c r="BU207" s="61"/>
    </row>
    <row r="208" spans="1:73" ht="30" customHeight="1" x14ac:dyDescent="0.25">
      <c r="A208" s="59"/>
      <c r="B208" s="251"/>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c r="AA208" s="199"/>
      <c r="AB208" s="201"/>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3"/>
      <c r="BC208" s="204"/>
      <c r="BD208" s="204"/>
      <c r="BE208" s="204"/>
      <c r="BF208" s="204"/>
      <c r="BG208" s="204"/>
      <c r="BH208" s="205"/>
      <c r="BI208" s="205"/>
      <c r="BJ208" s="205"/>
      <c r="BK208" s="205"/>
      <c r="BL208" s="205"/>
      <c r="BM208" s="205"/>
      <c r="BN208" s="206" t="str">
        <f t="shared" si="13"/>
        <v/>
      </c>
      <c r="BO208" s="207"/>
      <c r="BP208" s="207"/>
      <c r="BQ208" s="207"/>
      <c r="BR208" s="207"/>
      <c r="BS208" s="208"/>
      <c r="BT208" s="81"/>
      <c r="BU208" s="61"/>
    </row>
    <row r="209" spans="1:73" ht="30" customHeight="1" x14ac:dyDescent="0.25">
      <c r="A209" s="59"/>
      <c r="B209" s="256"/>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10"/>
      <c r="AB209" s="212"/>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4"/>
      <c r="BC209" s="215"/>
      <c r="BD209" s="215"/>
      <c r="BE209" s="215"/>
      <c r="BF209" s="215"/>
      <c r="BG209" s="215"/>
      <c r="BH209" s="216"/>
      <c r="BI209" s="216"/>
      <c r="BJ209" s="216"/>
      <c r="BK209" s="216"/>
      <c r="BL209" s="216"/>
      <c r="BM209" s="216"/>
      <c r="BN209" s="217" t="str">
        <f t="shared" si="13"/>
        <v/>
      </c>
      <c r="BO209" s="218"/>
      <c r="BP209" s="218"/>
      <c r="BQ209" s="218"/>
      <c r="BR209" s="218"/>
      <c r="BS209" s="219"/>
      <c r="BT209" s="81"/>
      <c r="BU209" s="61"/>
    </row>
    <row r="210" spans="1:73" ht="30" customHeight="1" x14ac:dyDescent="0.25">
      <c r="A210" s="59"/>
      <c r="B210" s="251"/>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199"/>
      <c r="AB210" s="201"/>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3"/>
      <c r="BC210" s="204"/>
      <c r="BD210" s="204"/>
      <c r="BE210" s="204"/>
      <c r="BF210" s="204"/>
      <c r="BG210" s="204"/>
      <c r="BH210" s="205"/>
      <c r="BI210" s="205"/>
      <c r="BJ210" s="205"/>
      <c r="BK210" s="205"/>
      <c r="BL210" s="205"/>
      <c r="BM210" s="205"/>
      <c r="BN210" s="206" t="str">
        <f t="shared" si="13"/>
        <v/>
      </c>
      <c r="BO210" s="207"/>
      <c r="BP210" s="207"/>
      <c r="BQ210" s="207"/>
      <c r="BR210" s="207"/>
      <c r="BS210" s="208"/>
      <c r="BT210" s="81"/>
      <c r="BU210" s="61"/>
    </row>
    <row r="211" spans="1:73" ht="30" customHeight="1" x14ac:dyDescent="0.25">
      <c r="A211" s="59"/>
      <c r="B211" s="256"/>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10"/>
      <c r="AB211" s="212"/>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4"/>
      <c r="BC211" s="215"/>
      <c r="BD211" s="215"/>
      <c r="BE211" s="215"/>
      <c r="BF211" s="215"/>
      <c r="BG211" s="215"/>
      <c r="BH211" s="216"/>
      <c r="BI211" s="216"/>
      <c r="BJ211" s="216"/>
      <c r="BK211" s="216"/>
      <c r="BL211" s="216"/>
      <c r="BM211" s="216"/>
      <c r="BN211" s="217" t="str">
        <f t="shared" si="13"/>
        <v/>
      </c>
      <c r="BO211" s="218"/>
      <c r="BP211" s="218"/>
      <c r="BQ211" s="218"/>
      <c r="BR211" s="218"/>
      <c r="BS211" s="219"/>
      <c r="BT211" s="81"/>
      <c r="BU211" s="61"/>
    </row>
    <row r="212" spans="1:73" ht="30" customHeight="1" x14ac:dyDescent="0.25">
      <c r="A212" s="59"/>
      <c r="B212" s="251"/>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199"/>
      <c r="AB212" s="201"/>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3"/>
      <c r="BC212" s="204"/>
      <c r="BD212" s="204"/>
      <c r="BE212" s="204"/>
      <c r="BF212" s="204"/>
      <c r="BG212" s="204"/>
      <c r="BH212" s="205"/>
      <c r="BI212" s="205"/>
      <c r="BJ212" s="205"/>
      <c r="BK212" s="205"/>
      <c r="BL212" s="205"/>
      <c r="BM212" s="205"/>
      <c r="BN212" s="206" t="str">
        <f t="shared" si="13"/>
        <v/>
      </c>
      <c r="BO212" s="207"/>
      <c r="BP212" s="207"/>
      <c r="BQ212" s="207"/>
      <c r="BR212" s="207"/>
      <c r="BS212" s="208"/>
      <c r="BT212" s="81"/>
      <c r="BU212" s="61"/>
    </row>
    <row r="213" spans="1:73" ht="30" customHeight="1" x14ac:dyDescent="0.25">
      <c r="A213" s="59"/>
      <c r="B213" s="256"/>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10"/>
      <c r="AB213" s="212"/>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4"/>
      <c r="BC213" s="215"/>
      <c r="BD213" s="215"/>
      <c r="BE213" s="215"/>
      <c r="BF213" s="215"/>
      <c r="BG213" s="215"/>
      <c r="BH213" s="216"/>
      <c r="BI213" s="216"/>
      <c r="BJ213" s="216"/>
      <c r="BK213" s="216"/>
      <c r="BL213" s="216"/>
      <c r="BM213" s="216"/>
      <c r="BN213" s="217" t="str">
        <f t="shared" si="13"/>
        <v/>
      </c>
      <c r="BO213" s="218"/>
      <c r="BP213" s="218"/>
      <c r="BQ213" s="218"/>
      <c r="BR213" s="218"/>
      <c r="BS213" s="219"/>
      <c r="BT213" s="81"/>
      <c r="BU213" s="61"/>
    </row>
    <row r="214" spans="1:73" ht="30" customHeight="1" x14ac:dyDescent="0.25">
      <c r="A214" s="59"/>
      <c r="B214" s="251"/>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199"/>
      <c r="AB214" s="201"/>
      <c r="AC214" s="202"/>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2"/>
      <c r="AY214" s="202"/>
      <c r="AZ214" s="202"/>
      <c r="BA214" s="202"/>
      <c r="BB214" s="203"/>
      <c r="BC214" s="204"/>
      <c r="BD214" s="204"/>
      <c r="BE214" s="204"/>
      <c r="BF214" s="204"/>
      <c r="BG214" s="204"/>
      <c r="BH214" s="205"/>
      <c r="BI214" s="205"/>
      <c r="BJ214" s="205"/>
      <c r="BK214" s="205"/>
      <c r="BL214" s="205"/>
      <c r="BM214" s="205"/>
      <c r="BN214" s="206" t="str">
        <f t="shared" si="13"/>
        <v/>
      </c>
      <c r="BO214" s="207"/>
      <c r="BP214" s="207"/>
      <c r="BQ214" s="207"/>
      <c r="BR214" s="207"/>
      <c r="BS214" s="208"/>
      <c r="BT214" s="81"/>
      <c r="BU214" s="61"/>
    </row>
    <row r="215" spans="1:73" ht="30" customHeight="1" x14ac:dyDescent="0.25">
      <c r="A215" s="59"/>
      <c r="B215" s="256"/>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10"/>
      <c r="AB215" s="212"/>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4"/>
      <c r="BC215" s="215"/>
      <c r="BD215" s="215"/>
      <c r="BE215" s="215"/>
      <c r="BF215" s="215"/>
      <c r="BG215" s="215"/>
      <c r="BH215" s="216"/>
      <c r="BI215" s="216"/>
      <c r="BJ215" s="216"/>
      <c r="BK215" s="216"/>
      <c r="BL215" s="216"/>
      <c r="BM215" s="216"/>
      <c r="BN215" s="217" t="str">
        <f t="shared" si="13"/>
        <v/>
      </c>
      <c r="BO215" s="218"/>
      <c r="BP215" s="218"/>
      <c r="BQ215" s="218"/>
      <c r="BR215" s="218"/>
      <c r="BS215" s="219"/>
      <c r="BT215" s="81"/>
      <c r="BU215" s="61"/>
    </row>
    <row r="216" spans="1:73" ht="30" customHeight="1" thickBot="1" x14ac:dyDescent="0.3">
      <c r="A216" s="59"/>
      <c r="B216" s="258"/>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181"/>
      <c r="AB216" s="183"/>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4"/>
      <c r="BA216" s="184"/>
      <c r="BB216" s="185"/>
      <c r="BC216" s="186"/>
      <c r="BD216" s="186"/>
      <c r="BE216" s="186"/>
      <c r="BF216" s="186"/>
      <c r="BG216" s="186"/>
      <c r="BH216" s="187"/>
      <c r="BI216" s="187"/>
      <c r="BJ216" s="187"/>
      <c r="BK216" s="187"/>
      <c r="BL216" s="187"/>
      <c r="BM216" s="187"/>
      <c r="BN216" s="188" t="str">
        <f t="shared" si="13"/>
        <v/>
      </c>
      <c r="BO216" s="189"/>
      <c r="BP216" s="189"/>
      <c r="BQ216" s="189"/>
      <c r="BR216" s="189"/>
      <c r="BS216" s="190"/>
      <c r="BT216" s="81"/>
      <c r="BU216" s="61"/>
    </row>
    <row r="217" spans="1:73" ht="16.149999999999999" customHeight="1" thickBot="1" x14ac:dyDescent="0.3">
      <c r="A217" s="59"/>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191" t="s">
        <v>4</v>
      </c>
      <c r="BF217" s="192"/>
      <c r="BG217" s="192"/>
      <c r="BH217" s="192"/>
      <c r="BI217" s="192"/>
      <c r="BJ217" s="192"/>
      <c r="BK217" s="192"/>
      <c r="BL217" s="192"/>
      <c r="BM217" s="193"/>
      <c r="BN217" s="194" t="str">
        <f>IF(SUM(BN207:BN216)&gt;0, SUM(BN207:BN216),"")</f>
        <v/>
      </c>
      <c r="BO217" s="195"/>
      <c r="BP217" s="195"/>
      <c r="BQ217" s="195"/>
      <c r="BR217" s="195"/>
      <c r="BS217" s="196"/>
      <c r="BT217" s="84"/>
      <c r="BU217" s="61"/>
    </row>
    <row r="218" spans="1:73" x14ac:dyDescent="0.25">
      <c r="A218" s="59"/>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61"/>
    </row>
    <row r="219" spans="1:73" ht="9" customHeight="1" thickBot="1" x14ac:dyDescent="0.3">
      <c r="A219" s="62"/>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4"/>
    </row>
    <row r="220" spans="1:73" ht="15.75" thickTop="1" x14ac:dyDescent="0.25"/>
  </sheetData>
  <sheetProtection algorithmName="SHA-512" hashValue="LZ2w9kyr7vqhxNW1tGJOpoxpfM6E9jK5nQNX4ejlHsmzMe2J97ljj9//HXhVs5eO3m/XO5UB6RGXMM9QqN4mzQ==" saltValue="T+ZQSRPsL8yXJseEFG9d4g==" spinCount="100000" sheet="1" objects="1" scenarios="1" selectLockedCells="1"/>
  <dataConsolidate/>
  <mergeCells count="828">
    <mergeCell ref="B77:AA77"/>
    <mergeCell ref="B78:AA78"/>
    <mergeCell ref="B79:AA79"/>
    <mergeCell ref="B80:AA80"/>
    <mergeCell ref="B81:AA81"/>
    <mergeCell ref="B72:AA72"/>
    <mergeCell ref="B73:AA73"/>
    <mergeCell ref="B74:AA74"/>
    <mergeCell ref="B75:AA75"/>
    <mergeCell ref="B76:AA76"/>
    <mergeCell ref="N6:W6"/>
    <mergeCell ref="BD6:BJ6"/>
    <mergeCell ref="B62:AA62"/>
    <mergeCell ref="B63:AA63"/>
    <mergeCell ref="B64:AA64"/>
    <mergeCell ref="B65:AA65"/>
    <mergeCell ref="B66:AA66"/>
    <mergeCell ref="B57:AA57"/>
    <mergeCell ref="B58:AA58"/>
    <mergeCell ref="B59:AA59"/>
    <mergeCell ref="B60:AA60"/>
    <mergeCell ref="B61:AA61"/>
    <mergeCell ref="B56:AA56"/>
    <mergeCell ref="BC66:BG66"/>
    <mergeCell ref="BH66:BM66"/>
    <mergeCell ref="AB51:BB51"/>
    <mergeCell ref="AB56:BB56"/>
    <mergeCell ref="AB57:BB57"/>
    <mergeCell ref="AB58:BB58"/>
    <mergeCell ref="AB59:BB59"/>
    <mergeCell ref="AB60:BB60"/>
    <mergeCell ref="AB61:BB61"/>
    <mergeCell ref="B48:AA48"/>
    <mergeCell ref="BC48:BG48"/>
    <mergeCell ref="B93:AA93"/>
    <mergeCell ref="B94:AA94"/>
    <mergeCell ref="B95:AA95"/>
    <mergeCell ref="B96:AA96"/>
    <mergeCell ref="B87:AA87"/>
    <mergeCell ref="B88:AA88"/>
    <mergeCell ref="B89:AA89"/>
    <mergeCell ref="B90:AA90"/>
    <mergeCell ref="B91:AA91"/>
    <mergeCell ref="B92:AA92"/>
    <mergeCell ref="B107:AA107"/>
    <mergeCell ref="B108:AA108"/>
    <mergeCell ref="B109:AA109"/>
    <mergeCell ref="B110:AA110"/>
    <mergeCell ref="B111:AA111"/>
    <mergeCell ref="B102:AA102"/>
    <mergeCell ref="B103:AA103"/>
    <mergeCell ref="B104:AA104"/>
    <mergeCell ref="B105:AA105"/>
    <mergeCell ref="B106:AA106"/>
    <mergeCell ref="B122:AA122"/>
    <mergeCell ref="B123:AA123"/>
    <mergeCell ref="B124:AA124"/>
    <mergeCell ref="B125:AA125"/>
    <mergeCell ref="B126:AA126"/>
    <mergeCell ref="B117:AA117"/>
    <mergeCell ref="B118:AA118"/>
    <mergeCell ref="B119:AA119"/>
    <mergeCell ref="B120:AA120"/>
    <mergeCell ref="B121:AA121"/>
    <mergeCell ref="B137:AA137"/>
    <mergeCell ref="B138:AA138"/>
    <mergeCell ref="B139:AA139"/>
    <mergeCell ref="B140:AA140"/>
    <mergeCell ref="B141:AA141"/>
    <mergeCell ref="B132:AA132"/>
    <mergeCell ref="B133:AA133"/>
    <mergeCell ref="B134:AA134"/>
    <mergeCell ref="B135:AA135"/>
    <mergeCell ref="B136:AA136"/>
    <mergeCell ref="B213:AA213"/>
    <mergeCell ref="B214:AA214"/>
    <mergeCell ref="B215:AA215"/>
    <mergeCell ref="B216:AA216"/>
    <mergeCell ref="B196:AA196"/>
    <mergeCell ref="B195:AA195"/>
    <mergeCell ref="B194:AA194"/>
    <mergeCell ref="B193:AA193"/>
    <mergeCell ref="B192:AA192"/>
    <mergeCell ref="B201:AA201"/>
    <mergeCell ref="B200:AA200"/>
    <mergeCell ref="B199:AA199"/>
    <mergeCell ref="B198:AA198"/>
    <mergeCell ref="B197:AA197"/>
    <mergeCell ref="B148:AA148"/>
    <mergeCell ref="B147:AA147"/>
    <mergeCell ref="B149:AA149"/>
    <mergeCell ref="B150:AA150"/>
    <mergeCell ref="B151:AA151"/>
    <mergeCell ref="B152:AA152"/>
    <mergeCell ref="B210:AA210"/>
    <mergeCell ref="B212:AA212"/>
    <mergeCell ref="B211:AA211"/>
    <mergeCell ref="B182:AA182"/>
    <mergeCell ref="B183:AA183"/>
    <mergeCell ref="B184:AA184"/>
    <mergeCell ref="B185:AA185"/>
    <mergeCell ref="B186:AA186"/>
    <mergeCell ref="B177:AA177"/>
    <mergeCell ref="B178:AA178"/>
    <mergeCell ref="B179:AA179"/>
    <mergeCell ref="B180:AA180"/>
    <mergeCell ref="B181:AA181"/>
    <mergeCell ref="B167:AA167"/>
    <mergeCell ref="B168:AA168"/>
    <mergeCell ref="B169:AA169"/>
    <mergeCell ref="B170:AA170"/>
    <mergeCell ref="B171:AA171"/>
    <mergeCell ref="B176:AA176"/>
    <mergeCell ref="B162:AA162"/>
    <mergeCell ref="B163:AA163"/>
    <mergeCell ref="B164:AA164"/>
    <mergeCell ref="B165:AA165"/>
    <mergeCell ref="B166:AA166"/>
    <mergeCell ref="B153:AA153"/>
    <mergeCell ref="B154:AA154"/>
    <mergeCell ref="B155:AA155"/>
    <mergeCell ref="B156:AA156"/>
    <mergeCell ref="BC216:BG216"/>
    <mergeCell ref="BH216:BM216"/>
    <mergeCell ref="BN216:BS216"/>
    <mergeCell ref="BN217:BS217"/>
    <mergeCell ref="BE217:BM217"/>
    <mergeCell ref="BC214:BG214"/>
    <mergeCell ref="BH214:BM214"/>
    <mergeCell ref="BN214:BS214"/>
    <mergeCell ref="BC215:BG215"/>
    <mergeCell ref="BH215:BM215"/>
    <mergeCell ref="BN215:BS215"/>
    <mergeCell ref="BC212:BG212"/>
    <mergeCell ref="BH212:BM212"/>
    <mergeCell ref="BN212:BS212"/>
    <mergeCell ref="BC213:BG213"/>
    <mergeCell ref="BH213:BM213"/>
    <mergeCell ref="BN213:BS213"/>
    <mergeCell ref="BC210:BG210"/>
    <mergeCell ref="BH210:BM210"/>
    <mergeCell ref="BN210:BS210"/>
    <mergeCell ref="BC211:BG211"/>
    <mergeCell ref="BH211:BM211"/>
    <mergeCell ref="BN211:BS211"/>
    <mergeCell ref="BC208:BG208"/>
    <mergeCell ref="BH208:BM208"/>
    <mergeCell ref="BN208:BS208"/>
    <mergeCell ref="BC209:BG209"/>
    <mergeCell ref="BH209:BM209"/>
    <mergeCell ref="BN209:BS209"/>
    <mergeCell ref="BN202:BS202"/>
    <mergeCell ref="BC206:BG206"/>
    <mergeCell ref="BH206:BM206"/>
    <mergeCell ref="BN206:BS206"/>
    <mergeCell ref="BC207:BG207"/>
    <mergeCell ref="BH207:BM207"/>
    <mergeCell ref="BN207:BS207"/>
    <mergeCell ref="BE202:BM202"/>
    <mergeCell ref="B205:BS205"/>
    <mergeCell ref="B206:AA206"/>
    <mergeCell ref="B207:AA207"/>
    <mergeCell ref="B208:AA208"/>
    <mergeCell ref="B209:AA209"/>
    <mergeCell ref="BC200:BG200"/>
    <mergeCell ref="BH200:BM200"/>
    <mergeCell ref="BN200:BS200"/>
    <mergeCell ref="BC201:BG201"/>
    <mergeCell ref="BH201:BM201"/>
    <mergeCell ref="BN201:BS201"/>
    <mergeCell ref="BC198:BG198"/>
    <mergeCell ref="BH198:BM198"/>
    <mergeCell ref="BN198:BS198"/>
    <mergeCell ref="BC199:BG199"/>
    <mergeCell ref="BH199:BM199"/>
    <mergeCell ref="BN199:BS199"/>
    <mergeCell ref="BC196:BG196"/>
    <mergeCell ref="BH196:BM196"/>
    <mergeCell ref="BN196:BS196"/>
    <mergeCell ref="BC197:BG197"/>
    <mergeCell ref="BH197:BM197"/>
    <mergeCell ref="BN197:BS197"/>
    <mergeCell ref="BC194:BG194"/>
    <mergeCell ref="BH194:BM194"/>
    <mergeCell ref="BN194:BS194"/>
    <mergeCell ref="BC195:BG195"/>
    <mergeCell ref="BH195:BM195"/>
    <mergeCell ref="BN195:BS195"/>
    <mergeCell ref="BC192:BG192"/>
    <mergeCell ref="BH192:BM192"/>
    <mergeCell ref="BN192:BS192"/>
    <mergeCell ref="BC193:BG193"/>
    <mergeCell ref="BH193:BM193"/>
    <mergeCell ref="BN193:BS193"/>
    <mergeCell ref="BC186:BG186"/>
    <mergeCell ref="BH186:BM186"/>
    <mergeCell ref="BN186:BS186"/>
    <mergeCell ref="BN187:BS187"/>
    <mergeCell ref="BC191:BG191"/>
    <mergeCell ref="BH191:BM191"/>
    <mergeCell ref="BN191:BS191"/>
    <mergeCell ref="BE187:BM187"/>
    <mergeCell ref="B190:BS190"/>
    <mergeCell ref="B191:AA191"/>
    <mergeCell ref="BC184:BG184"/>
    <mergeCell ref="BH184:BM184"/>
    <mergeCell ref="BN184:BS184"/>
    <mergeCell ref="BC185:BG185"/>
    <mergeCell ref="BH185:BM185"/>
    <mergeCell ref="BN185:BS185"/>
    <mergeCell ref="BC182:BG182"/>
    <mergeCell ref="BH182:BM182"/>
    <mergeCell ref="BN182:BS182"/>
    <mergeCell ref="BC183:BG183"/>
    <mergeCell ref="BH183:BM183"/>
    <mergeCell ref="BN183:BS183"/>
    <mergeCell ref="BN179:BS179"/>
    <mergeCell ref="BC180:BG180"/>
    <mergeCell ref="BH180:BM180"/>
    <mergeCell ref="BN180:BS180"/>
    <mergeCell ref="BC181:BG181"/>
    <mergeCell ref="BH181:BM181"/>
    <mergeCell ref="BN181:BS181"/>
    <mergeCell ref="BC171:BG171"/>
    <mergeCell ref="BH171:BM171"/>
    <mergeCell ref="BN171:BS171"/>
    <mergeCell ref="BN172:BS172"/>
    <mergeCell ref="BC176:BG176"/>
    <mergeCell ref="BH176:BM176"/>
    <mergeCell ref="BN176:BS176"/>
    <mergeCell ref="BE172:BM172"/>
    <mergeCell ref="B175:BS175"/>
    <mergeCell ref="BC177:BG177"/>
    <mergeCell ref="BH177:BM177"/>
    <mergeCell ref="BN177:BS177"/>
    <mergeCell ref="BC178:BG178"/>
    <mergeCell ref="BH178:BM178"/>
    <mergeCell ref="BN178:BS178"/>
    <mergeCell ref="BC179:BG179"/>
    <mergeCell ref="BH179:BM179"/>
    <mergeCell ref="BC169:BG169"/>
    <mergeCell ref="BH169:BM169"/>
    <mergeCell ref="BN169:BS169"/>
    <mergeCell ref="BC170:BG170"/>
    <mergeCell ref="BH170:BM170"/>
    <mergeCell ref="BN170:BS170"/>
    <mergeCell ref="BC167:BG167"/>
    <mergeCell ref="BH167:BM167"/>
    <mergeCell ref="BN167:BS167"/>
    <mergeCell ref="BC168:BG168"/>
    <mergeCell ref="BH168:BM168"/>
    <mergeCell ref="BN168:BS168"/>
    <mergeCell ref="BC165:BG165"/>
    <mergeCell ref="BH165:BM165"/>
    <mergeCell ref="BN165:BS165"/>
    <mergeCell ref="BC166:BG166"/>
    <mergeCell ref="BH166:BM166"/>
    <mergeCell ref="BN166:BS166"/>
    <mergeCell ref="BC163:BG163"/>
    <mergeCell ref="BH163:BM163"/>
    <mergeCell ref="BN163:BS163"/>
    <mergeCell ref="BC164:BG164"/>
    <mergeCell ref="BH164:BM164"/>
    <mergeCell ref="BN164:BS164"/>
    <mergeCell ref="BN157:BS157"/>
    <mergeCell ref="BC161:BG161"/>
    <mergeCell ref="BH161:BM161"/>
    <mergeCell ref="BN161:BS161"/>
    <mergeCell ref="BC162:BG162"/>
    <mergeCell ref="BH162:BM162"/>
    <mergeCell ref="BN162:BS162"/>
    <mergeCell ref="BE157:BM157"/>
    <mergeCell ref="BC155:BG155"/>
    <mergeCell ref="BH155:BM155"/>
    <mergeCell ref="BN155:BS155"/>
    <mergeCell ref="BC156:BG156"/>
    <mergeCell ref="BH156:BM156"/>
    <mergeCell ref="BN156:BS156"/>
    <mergeCell ref="B160:BS160"/>
    <mergeCell ref="AB161:BB161"/>
    <mergeCell ref="AB162:BB162"/>
    <mergeCell ref="B161:AA161"/>
    <mergeCell ref="BC153:BG153"/>
    <mergeCell ref="BH153:BM153"/>
    <mergeCell ref="BN153:BS153"/>
    <mergeCell ref="BC154:BG154"/>
    <mergeCell ref="BH154:BM154"/>
    <mergeCell ref="BN154:BS154"/>
    <mergeCell ref="BC151:BG151"/>
    <mergeCell ref="BH151:BM151"/>
    <mergeCell ref="BN151:BS151"/>
    <mergeCell ref="BC152:BG152"/>
    <mergeCell ref="BH152:BM152"/>
    <mergeCell ref="BN152:BS152"/>
    <mergeCell ref="BC149:BG149"/>
    <mergeCell ref="BH149:BM149"/>
    <mergeCell ref="BN149:BS149"/>
    <mergeCell ref="BC150:BG150"/>
    <mergeCell ref="BH150:BM150"/>
    <mergeCell ref="BN150:BS150"/>
    <mergeCell ref="BC147:BG147"/>
    <mergeCell ref="BH147:BM147"/>
    <mergeCell ref="BN147:BS147"/>
    <mergeCell ref="BC148:BG148"/>
    <mergeCell ref="BH148:BM148"/>
    <mergeCell ref="BN148:BS148"/>
    <mergeCell ref="BC141:BG141"/>
    <mergeCell ref="BH141:BM141"/>
    <mergeCell ref="BN141:BS141"/>
    <mergeCell ref="BN142:BS142"/>
    <mergeCell ref="BC146:BG146"/>
    <mergeCell ref="BH146:BM146"/>
    <mergeCell ref="BN146:BS146"/>
    <mergeCell ref="BE142:BM142"/>
    <mergeCell ref="BC139:BG139"/>
    <mergeCell ref="BH139:BM139"/>
    <mergeCell ref="BN139:BS139"/>
    <mergeCell ref="BC140:BG140"/>
    <mergeCell ref="BH140:BM140"/>
    <mergeCell ref="BN140:BS140"/>
    <mergeCell ref="B145:BS145"/>
    <mergeCell ref="B146:AA146"/>
    <mergeCell ref="BC137:BG137"/>
    <mergeCell ref="BH137:BM137"/>
    <mergeCell ref="BN137:BS137"/>
    <mergeCell ref="BC138:BG138"/>
    <mergeCell ref="BH138:BM138"/>
    <mergeCell ref="BN138:BS138"/>
    <mergeCell ref="BC135:BG135"/>
    <mergeCell ref="BH135:BM135"/>
    <mergeCell ref="BN135:BS135"/>
    <mergeCell ref="BC136:BG136"/>
    <mergeCell ref="BH136:BM136"/>
    <mergeCell ref="BN136:BS136"/>
    <mergeCell ref="BC133:BG133"/>
    <mergeCell ref="BH133:BM133"/>
    <mergeCell ref="BN133:BS133"/>
    <mergeCell ref="BC134:BG134"/>
    <mergeCell ref="BH134:BM134"/>
    <mergeCell ref="BN134:BS134"/>
    <mergeCell ref="BN127:BS127"/>
    <mergeCell ref="BC131:BG131"/>
    <mergeCell ref="BH131:BM131"/>
    <mergeCell ref="BN131:BS131"/>
    <mergeCell ref="BC132:BG132"/>
    <mergeCell ref="BH132:BM132"/>
    <mergeCell ref="BN132:BS132"/>
    <mergeCell ref="BE127:BM127"/>
    <mergeCell ref="B130:BS130"/>
    <mergeCell ref="AB132:BB132"/>
    <mergeCell ref="AB133:BB133"/>
    <mergeCell ref="AB134:BB134"/>
    <mergeCell ref="B131:AA131"/>
    <mergeCell ref="BC125:BG125"/>
    <mergeCell ref="BH125:BM125"/>
    <mergeCell ref="BN125:BS125"/>
    <mergeCell ref="BC126:BG126"/>
    <mergeCell ref="BH126:BM126"/>
    <mergeCell ref="BN126:BS126"/>
    <mergeCell ref="BC123:BG123"/>
    <mergeCell ref="BH123:BM123"/>
    <mergeCell ref="BN123:BS123"/>
    <mergeCell ref="BC124:BG124"/>
    <mergeCell ref="BH124:BM124"/>
    <mergeCell ref="BN124:BS124"/>
    <mergeCell ref="BC121:BG121"/>
    <mergeCell ref="BH121:BM121"/>
    <mergeCell ref="BN121:BS121"/>
    <mergeCell ref="BC122:BG122"/>
    <mergeCell ref="BH122:BM122"/>
    <mergeCell ref="BN122:BS122"/>
    <mergeCell ref="BC119:BG119"/>
    <mergeCell ref="BH119:BM119"/>
    <mergeCell ref="BN119:BS119"/>
    <mergeCell ref="BC120:BG120"/>
    <mergeCell ref="BH120:BM120"/>
    <mergeCell ref="BN120:BS120"/>
    <mergeCell ref="BC117:BG117"/>
    <mergeCell ref="BH117:BM117"/>
    <mergeCell ref="BN117:BS117"/>
    <mergeCell ref="BC118:BG118"/>
    <mergeCell ref="BH118:BM118"/>
    <mergeCell ref="BN118:BS118"/>
    <mergeCell ref="BC111:BG111"/>
    <mergeCell ref="BH111:BM111"/>
    <mergeCell ref="BN111:BS111"/>
    <mergeCell ref="BN112:BS112"/>
    <mergeCell ref="BC116:BG116"/>
    <mergeCell ref="BH116:BM116"/>
    <mergeCell ref="BN116:BS116"/>
    <mergeCell ref="BE112:BM112"/>
    <mergeCell ref="B115:BS115"/>
    <mergeCell ref="AB116:BB116"/>
    <mergeCell ref="AB117:BB117"/>
    <mergeCell ref="AB118:BB118"/>
    <mergeCell ref="B116:AA116"/>
    <mergeCell ref="BC109:BG109"/>
    <mergeCell ref="BH109:BM109"/>
    <mergeCell ref="BN109:BS109"/>
    <mergeCell ref="BC110:BG110"/>
    <mergeCell ref="BH110:BM110"/>
    <mergeCell ref="BN110:BS110"/>
    <mergeCell ref="BC107:BG107"/>
    <mergeCell ref="BH107:BM107"/>
    <mergeCell ref="BN107:BS107"/>
    <mergeCell ref="BC108:BG108"/>
    <mergeCell ref="BH108:BM108"/>
    <mergeCell ref="BN108:BS108"/>
    <mergeCell ref="BC105:BG105"/>
    <mergeCell ref="BH105:BM105"/>
    <mergeCell ref="BN105:BS105"/>
    <mergeCell ref="BC106:BG106"/>
    <mergeCell ref="BH106:BM106"/>
    <mergeCell ref="BN106:BS106"/>
    <mergeCell ref="BC103:BG103"/>
    <mergeCell ref="BH103:BM103"/>
    <mergeCell ref="BN103:BS103"/>
    <mergeCell ref="BC104:BG104"/>
    <mergeCell ref="BH104:BM104"/>
    <mergeCell ref="BN104:BS104"/>
    <mergeCell ref="BN97:BS97"/>
    <mergeCell ref="BC101:BG101"/>
    <mergeCell ref="BH101:BM101"/>
    <mergeCell ref="BN101:BS101"/>
    <mergeCell ref="BC102:BG102"/>
    <mergeCell ref="BH102:BM102"/>
    <mergeCell ref="BN102:BS102"/>
    <mergeCell ref="BE97:BM97"/>
    <mergeCell ref="BC95:BG95"/>
    <mergeCell ref="BH95:BM95"/>
    <mergeCell ref="BN95:BS95"/>
    <mergeCell ref="BC96:BG96"/>
    <mergeCell ref="BH96:BM96"/>
    <mergeCell ref="BN96:BS96"/>
    <mergeCell ref="B100:BS100"/>
    <mergeCell ref="AB101:BB101"/>
    <mergeCell ref="AB102:BB102"/>
    <mergeCell ref="B101:AA101"/>
    <mergeCell ref="BC93:BG93"/>
    <mergeCell ref="BH93:BM93"/>
    <mergeCell ref="BN93:BS93"/>
    <mergeCell ref="BC94:BG94"/>
    <mergeCell ref="BH94:BM94"/>
    <mergeCell ref="BN94:BS94"/>
    <mergeCell ref="BC91:BG91"/>
    <mergeCell ref="BH91:BM91"/>
    <mergeCell ref="BN91:BS91"/>
    <mergeCell ref="BC92:BG92"/>
    <mergeCell ref="BH92:BM92"/>
    <mergeCell ref="BN92:BS92"/>
    <mergeCell ref="BC89:BG89"/>
    <mergeCell ref="BH89:BM89"/>
    <mergeCell ref="BN89:BS89"/>
    <mergeCell ref="BC90:BG90"/>
    <mergeCell ref="BH90:BM90"/>
    <mergeCell ref="BN90:BS90"/>
    <mergeCell ref="BC87:BG87"/>
    <mergeCell ref="BH87:BM87"/>
    <mergeCell ref="BN87:BS87"/>
    <mergeCell ref="BC88:BG88"/>
    <mergeCell ref="BH88:BM88"/>
    <mergeCell ref="BN88:BS88"/>
    <mergeCell ref="BC81:BG81"/>
    <mergeCell ref="BH81:BM81"/>
    <mergeCell ref="BN81:BS81"/>
    <mergeCell ref="BN82:BS82"/>
    <mergeCell ref="BC86:BG86"/>
    <mergeCell ref="BH86:BM86"/>
    <mergeCell ref="BN86:BS86"/>
    <mergeCell ref="BE82:BM82"/>
    <mergeCell ref="BC79:BG79"/>
    <mergeCell ref="BH79:BM79"/>
    <mergeCell ref="BN79:BS79"/>
    <mergeCell ref="BC80:BG80"/>
    <mergeCell ref="BH80:BM80"/>
    <mergeCell ref="BN80:BS80"/>
    <mergeCell ref="B85:BS85"/>
    <mergeCell ref="B86:AA86"/>
    <mergeCell ref="BC77:BG77"/>
    <mergeCell ref="BH77:BM77"/>
    <mergeCell ref="BN77:BS77"/>
    <mergeCell ref="BC78:BG78"/>
    <mergeCell ref="BH78:BM78"/>
    <mergeCell ref="BN78:BS78"/>
    <mergeCell ref="BC75:BG75"/>
    <mergeCell ref="BH75:BM75"/>
    <mergeCell ref="BN75:BS75"/>
    <mergeCell ref="BC76:BG76"/>
    <mergeCell ref="BH76:BM76"/>
    <mergeCell ref="BN76:BS76"/>
    <mergeCell ref="BC73:BG73"/>
    <mergeCell ref="BH73:BM73"/>
    <mergeCell ref="BN73:BS73"/>
    <mergeCell ref="BC74:BG74"/>
    <mergeCell ref="BH74:BM74"/>
    <mergeCell ref="BN74:BS74"/>
    <mergeCell ref="BN67:BS67"/>
    <mergeCell ref="BC71:BG71"/>
    <mergeCell ref="BH71:BM71"/>
    <mergeCell ref="BN71:BS71"/>
    <mergeCell ref="BC72:BG72"/>
    <mergeCell ref="BH72:BM72"/>
    <mergeCell ref="BN72:BS72"/>
    <mergeCell ref="BE67:BM67"/>
    <mergeCell ref="B70:BS70"/>
    <mergeCell ref="AB72:BB72"/>
    <mergeCell ref="AB73:BB73"/>
    <mergeCell ref="AB74:BB74"/>
    <mergeCell ref="B71:AA71"/>
    <mergeCell ref="BN66:BS66"/>
    <mergeCell ref="BC63:BG63"/>
    <mergeCell ref="BH63:BM63"/>
    <mergeCell ref="BN63:BS63"/>
    <mergeCell ref="BC64:BG64"/>
    <mergeCell ref="BH64:BM64"/>
    <mergeCell ref="BN64:BS64"/>
    <mergeCell ref="B50:AA50"/>
    <mergeCell ref="BC50:BG50"/>
    <mergeCell ref="BH50:BM50"/>
    <mergeCell ref="BN50:BS50"/>
    <mergeCell ref="B51:AA51"/>
    <mergeCell ref="BC51:BG51"/>
    <mergeCell ref="BH51:BM51"/>
    <mergeCell ref="BN51:BS51"/>
    <mergeCell ref="BC61:BG61"/>
    <mergeCell ref="BH61:BM61"/>
    <mergeCell ref="BN61:BS61"/>
    <mergeCell ref="BC59:BG59"/>
    <mergeCell ref="BH59:BM59"/>
    <mergeCell ref="BN59:BS59"/>
    <mergeCell ref="BC60:BG60"/>
    <mergeCell ref="BH60:BM60"/>
    <mergeCell ref="BN60:BS60"/>
    <mergeCell ref="BH48:BM48"/>
    <mergeCell ref="BN48:BS48"/>
    <mergeCell ref="B49:AA49"/>
    <mergeCell ref="BC49:BG49"/>
    <mergeCell ref="BH49:BM49"/>
    <mergeCell ref="BN49:BS49"/>
    <mergeCell ref="B46:AA46"/>
    <mergeCell ref="BC46:BG46"/>
    <mergeCell ref="BH46:BM46"/>
    <mergeCell ref="BN46:BS46"/>
    <mergeCell ref="B47:AA47"/>
    <mergeCell ref="BC47:BG47"/>
    <mergeCell ref="BH47:BM47"/>
    <mergeCell ref="BN47:BS47"/>
    <mergeCell ref="AB46:BB46"/>
    <mergeCell ref="AB47:BB47"/>
    <mergeCell ref="AB48:BB48"/>
    <mergeCell ref="AB49:BB49"/>
    <mergeCell ref="B36:AA36"/>
    <mergeCell ref="BC36:BG36"/>
    <mergeCell ref="BN36:BS36"/>
    <mergeCell ref="B33:AA33"/>
    <mergeCell ref="BC33:BG33"/>
    <mergeCell ref="BN33:BS33"/>
    <mergeCell ref="B34:AA34"/>
    <mergeCell ref="BC34:BG34"/>
    <mergeCell ref="BN34:BS34"/>
    <mergeCell ref="BH36:BM36"/>
    <mergeCell ref="BH35:BM35"/>
    <mergeCell ref="BH34:BM34"/>
    <mergeCell ref="BH31:BM31"/>
    <mergeCell ref="BC28:BG28"/>
    <mergeCell ref="BN28:BS28"/>
    <mergeCell ref="B29:AA29"/>
    <mergeCell ref="BC29:BG29"/>
    <mergeCell ref="BN29:BS29"/>
    <mergeCell ref="B30:AA30"/>
    <mergeCell ref="BC30:BG30"/>
    <mergeCell ref="B35:AA35"/>
    <mergeCell ref="BC35:BG35"/>
    <mergeCell ref="BN35:BS35"/>
    <mergeCell ref="AB50:BB50"/>
    <mergeCell ref="A1:BU1"/>
    <mergeCell ref="B2:BS2"/>
    <mergeCell ref="A3:BU3"/>
    <mergeCell ref="B26:AA26"/>
    <mergeCell ref="BC26:BG26"/>
    <mergeCell ref="BH29:BM29"/>
    <mergeCell ref="BH28:BM28"/>
    <mergeCell ref="BH27:BM27"/>
    <mergeCell ref="BH26:BM26"/>
    <mergeCell ref="B25:BS25"/>
    <mergeCell ref="D4:M4"/>
    <mergeCell ref="BD4:BJ4"/>
    <mergeCell ref="D6:M6"/>
    <mergeCell ref="BD8:BJ8"/>
    <mergeCell ref="A9:BR9"/>
    <mergeCell ref="BN27:BS27"/>
    <mergeCell ref="BN26:BS26"/>
    <mergeCell ref="B27:AA27"/>
    <mergeCell ref="BC43:BG43"/>
    <mergeCell ref="BH43:BM43"/>
    <mergeCell ref="B44:AA44"/>
    <mergeCell ref="BC44:BG44"/>
    <mergeCell ref="BH44:BM44"/>
    <mergeCell ref="BN44:BS44"/>
    <mergeCell ref="BC45:BG45"/>
    <mergeCell ref="BH45:BM45"/>
    <mergeCell ref="BN45:BS45"/>
    <mergeCell ref="AB44:BB44"/>
    <mergeCell ref="AB45:BB45"/>
    <mergeCell ref="BC27:BG27"/>
    <mergeCell ref="BN30:BS30"/>
    <mergeCell ref="BH30:BM30"/>
    <mergeCell ref="BC31:BG31"/>
    <mergeCell ref="BN31:BS31"/>
    <mergeCell ref="BH33:BM33"/>
    <mergeCell ref="BE37:BM37"/>
    <mergeCell ref="BN37:BS37"/>
    <mergeCell ref="B39:BS39"/>
    <mergeCell ref="B41:AA41"/>
    <mergeCell ref="BC41:BG41"/>
    <mergeCell ref="BH41:BM41"/>
    <mergeCell ref="BN41:BS41"/>
    <mergeCell ref="B45:AA45"/>
    <mergeCell ref="B32:AA32"/>
    <mergeCell ref="BC32:BG32"/>
    <mergeCell ref="BN32:BS32"/>
    <mergeCell ref="BH32:BM32"/>
    <mergeCell ref="N4:AF4"/>
    <mergeCell ref="AB41:BB41"/>
    <mergeCell ref="AB42:BB42"/>
    <mergeCell ref="AB43:BB43"/>
    <mergeCell ref="AB26:BB26"/>
    <mergeCell ref="AB36:BB36"/>
    <mergeCell ref="AB35:BB35"/>
    <mergeCell ref="AB34:BB34"/>
    <mergeCell ref="AB33:BB33"/>
    <mergeCell ref="AB32:BB32"/>
    <mergeCell ref="AB31:BB31"/>
    <mergeCell ref="AB30:BB30"/>
    <mergeCell ref="AB29:BB29"/>
    <mergeCell ref="AB28:BB28"/>
    <mergeCell ref="AB27:BB27"/>
    <mergeCell ref="B40:BS40"/>
    <mergeCell ref="B42:AA42"/>
    <mergeCell ref="BC42:BG42"/>
    <mergeCell ref="BH42:BM42"/>
    <mergeCell ref="BN42:BS42"/>
    <mergeCell ref="B43:AA43"/>
    <mergeCell ref="BN43:BS43"/>
    <mergeCell ref="B28:AA28"/>
    <mergeCell ref="B31:AA31"/>
    <mergeCell ref="BE52:BM52"/>
    <mergeCell ref="BN52:BS52"/>
    <mergeCell ref="BC62:BG62"/>
    <mergeCell ref="BH62:BM62"/>
    <mergeCell ref="BN62:BS62"/>
    <mergeCell ref="AB64:BB64"/>
    <mergeCell ref="AB65:BB65"/>
    <mergeCell ref="AB66:BB66"/>
    <mergeCell ref="AB71:BB71"/>
    <mergeCell ref="AB62:BB62"/>
    <mergeCell ref="AB63:BB63"/>
    <mergeCell ref="B55:BS55"/>
    <mergeCell ref="BC57:BG57"/>
    <mergeCell ref="BH57:BM57"/>
    <mergeCell ref="BN57:BS57"/>
    <mergeCell ref="BC58:BG58"/>
    <mergeCell ref="BH58:BM58"/>
    <mergeCell ref="BN58:BS58"/>
    <mergeCell ref="BC56:BG56"/>
    <mergeCell ref="BH56:BM56"/>
    <mergeCell ref="BN56:BS56"/>
    <mergeCell ref="BC65:BG65"/>
    <mergeCell ref="BH65:BM65"/>
    <mergeCell ref="BN65:BS65"/>
    <mergeCell ref="AB75:BB75"/>
    <mergeCell ref="AB76:BB76"/>
    <mergeCell ref="AB77:BB77"/>
    <mergeCell ref="AB78:BB78"/>
    <mergeCell ref="AB79:BB79"/>
    <mergeCell ref="AB80:BB80"/>
    <mergeCell ref="AB81:BB81"/>
    <mergeCell ref="AB86:BB86"/>
    <mergeCell ref="AB87:BB87"/>
    <mergeCell ref="AB88:BB88"/>
    <mergeCell ref="AB89:BB89"/>
    <mergeCell ref="AB90:BB90"/>
    <mergeCell ref="AB91:BB91"/>
    <mergeCell ref="AB92:BB92"/>
    <mergeCell ref="AB93:BB93"/>
    <mergeCell ref="AB94:BB94"/>
    <mergeCell ref="AB95:BB95"/>
    <mergeCell ref="AB96:BB96"/>
    <mergeCell ref="AB103:BB103"/>
    <mergeCell ref="AB104:BB104"/>
    <mergeCell ref="AB105:BB105"/>
    <mergeCell ref="AB106:BB106"/>
    <mergeCell ref="AB107:BB107"/>
    <mergeCell ref="AB108:BB108"/>
    <mergeCell ref="AB109:BB109"/>
    <mergeCell ref="AB110:BB110"/>
    <mergeCell ref="AB111:BB111"/>
    <mergeCell ref="AB119:BB119"/>
    <mergeCell ref="AB120:BB120"/>
    <mergeCell ref="AB121:BB121"/>
    <mergeCell ref="AB122:BB122"/>
    <mergeCell ref="AB123:BB123"/>
    <mergeCell ref="AB124:BB124"/>
    <mergeCell ref="AB125:BB125"/>
    <mergeCell ref="AB126:BB126"/>
    <mergeCell ref="AB131:BB131"/>
    <mergeCell ref="AB135:BB135"/>
    <mergeCell ref="AB136:BB136"/>
    <mergeCell ref="AB137:BB137"/>
    <mergeCell ref="AB138:BB138"/>
    <mergeCell ref="AB139:BB139"/>
    <mergeCell ref="AB140:BB140"/>
    <mergeCell ref="AB141:BB141"/>
    <mergeCell ref="AB146:BB146"/>
    <mergeCell ref="AB147:BB147"/>
    <mergeCell ref="AB169:BB169"/>
    <mergeCell ref="AB170:BB170"/>
    <mergeCell ref="AB171:BB171"/>
    <mergeCell ref="AB148:BB148"/>
    <mergeCell ref="AB149:BB149"/>
    <mergeCell ref="AB150:BB150"/>
    <mergeCell ref="AB151:BB151"/>
    <mergeCell ref="AB152:BB152"/>
    <mergeCell ref="AB153:BB153"/>
    <mergeCell ref="AB154:BB154"/>
    <mergeCell ref="AB155:BB155"/>
    <mergeCell ref="AB156:BB156"/>
    <mergeCell ref="AB211:BB211"/>
    <mergeCell ref="AB212:BB212"/>
    <mergeCell ref="AB213:BB213"/>
    <mergeCell ref="AB214:BB214"/>
    <mergeCell ref="AB215:BB215"/>
    <mergeCell ref="AB216:BB216"/>
    <mergeCell ref="AB195:BB195"/>
    <mergeCell ref="AB196:BB196"/>
    <mergeCell ref="AB197:BB197"/>
    <mergeCell ref="AB208:BB208"/>
    <mergeCell ref="AB209:BB209"/>
    <mergeCell ref="AB210:BB210"/>
    <mergeCell ref="AB198:BB198"/>
    <mergeCell ref="AB199:BB199"/>
    <mergeCell ref="AB200:BB200"/>
    <mergeCell ref="AB201:BB201"/>
    <mergeCell ref="AB206:BB206"/>
    <mergeCell ref="AB207:BB207"/>
    <mergeCell ref="AB185:BB185"/>
    <mergeCell ref="AB186:BB186"/>
    <mergeCell ref="AB191:BB191"/>
    <mergeCell ref="AB192:BB192"/>
    <mergeCell ref="AB193:BB193"/>
    <mergeCell ref="AB194:BB194"/>
    <mergeCell ref="AN6:BC6"/>
    <mergeCell ref="AO4:BC4"/>
    <mergeCell ref="AO8:BC8"/>
    <mergeCell ref="AB176:BB176"/>
    <mergeCell ref="AB177:BB177"/>
    <mergeCell ref="AB178:BB178"/>
    <mergeCell ref="AB179:BB179"/>
    <mergeCell ref="AB180:BB180"/>
    <mergeCell ref="AB181:BB181"/>
    <mergeCell ref="AB182:BB182"/>
    <mergeCell ref="AB183:BB183"/>
    <mergeCell ref="AB184:BB184"/>
    <mergeCell ref="AB163:BB163"/>
    <mergeCell ref="AB164:BB164"/>
    <mergeCell ref="AB165:BB165"/>
    <mergeCell ref="AB166:BB166"/>
    <mergeCell ref="AB167:BB167"/>
    <mergeCell ref="AB168:BB168"/>
    <mergeCell ref="B10:BS10"/>
    <mergeCell ref="B11:AA11"/>
    <mergeCell ref="AB11:BB11"/>
    <mergeCell ref="BC11:BG11"/>
    <mergeCell ref="BH11:BM11"/>
    <mergeCell ref="BN11:BS11"/>
    <mergeCell ref="B12:AA12"/>
    <mergeCell ref="AB12:BB12"/>
    <mergeCell ref="BC12:BG12"/>
    <mergeCell ref="BH12:BM12"/>
    <mergeCell ref="BN12:BS12"/>
    <mergeCell ref="B13:AA13"/>
    <mergeCell ref="AB13:BB13"/>
    <mergeCell ref="BC13:BG13"/>
    <mergeCell ref="BH13:BM13"/>
    <mergeCell ref="BN13:BS13"/>
    <mergeCell ref="B14:AA14"/>
    <mergeCell ref="AB14:BB14"/>
    <mergeCell ref="BC14:BG14"/>
    <mergeCell ref="BH14:BM14"/>
    <mergeCell ref="BN14:BS14"/>
    <mergeCell ref="B15:AA15"/>
    <mergeCell ref="AB15:BB15"/>
    <mergeCell ref="BC15:BG15"/>
    <mergeCell ref="BH15:BM15"/>
    <mergeCell ref="BN15:BS15"/>
    <mergeCell ref="B16:AA16"/>
    <mergeCell ref="AB16:BB16"/>
    <mergeCell ref="BC16:BG16"/>
    <mergeCell ref="BH16:BM16"/>
    <mergeCell ref="BN16:BS16"/>
    <mergeCell ref="B17:AA17"/>
    <mergeCell ref="AB17:BB17"/>
    <mergeCell ref="BC17:BG17"/>
    <mergeCell ref="BH17:BM17"/>
    <mergeCell ref="BN17:BS17"/>
    <mergeCell ref="B18:AA18"/>
    <mergeCell ref="AB18:BB18"/>
    <mergeCell ref="BC18:BG18"/>
    <mergeCell ref="BH18:BM18"/>
    <mergeCell ref="BN18:BS18"/>
    <mergeCell ref="B21:AA21"/>
    <mergeCell ref="AB21:BB21"/>
    <mergeCell ref="BC21:BG21"/>
    <mergeCell ref="BH21:BM21"/>
    <mergeCell ref="BN21:BS21"/>
    <mergeCell ref="BE22:BM22"/>
    <mergeCell ref="BN22:BS22"/>
    <mergeCell ref="B24:BS24"/>
    <mergeCell ref="B19:AA19"/>
    <mergeCell ref="AB19:BB19"/>
    <mergeCell ref="BC19:BG19"/>
    <mergeCell ref="BH19:BM19"/>
    <mergeCell ref="BN19:BS19"/>
    <mergeCell ref="B20:AA20"/>
    <mergeCell ref="AB20:BB20"/>
    <mergeCell ref="BC20:BG20"/>
    <mergeCell ref="BH20:BM20"/>
    <mergeCell ref="BN20:BS20"/>
  </mergeCells>
  <conditionalFormatting sqref="BD7:BD8">
    <cfRule type="cellIs" dxfId="4" priority="2" operator="lessThan">
      <formula>0</formula>
    </cfRule>
  </conditionalFormatting>
  <conditionalFormatting sqref="BD6:BJ6">
    <cfRule type="cellIs" dxfId="3" priority="1" operator="equal">
      <formula>"Reduce!"</formula>
    </cfRule>
  </conditionalFormatting>
  <pageMargins left="0.25" right="0.25" top="0.25" bottom="0.25" header="0.05" footer="0.05"/>
  <pageSetup scale="99" fitToHeight="0" orientation="landscape" r:id="rId1"/>
  <headerFooter>
    <oddFooter>&amp;C&amp;P</oddFoot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1BA3BF6-5303-4603-AE8E-819594A46536}">
          <x14:formula1>
            <xm:f>'Justification Lookup'!$A$4:$A$12</xm:f>
          </x14:formula1>
          <xm:sqref>AB27:BB36 AB42:BB51 AB57:BB66 AB72:BB81 AB87:BB96 AB102:BB111 AB117:BB126 AB132:BB141 AB147:BB156 AB162:BB171 AB177:BB186 AB192:BB201 AB207:BB216 AB12:BB21</xm:sqref>
        </x14:dataValidation>
        <x14:dataValidation type="list" allowBlank="1" showInputMessage="1" showErrorMessage="1" xr:uid="{7E69B938-C6C6-478C-B666-FD1D970B0802}">
          <x14:formula1>
            <xm:f>'Equipment List'!$K$2:$K$14</xm:f>
          </x14:formula1>
          <xm:sqref>B87:AA96</xm:sqref>
        </x14:dataValidation>
        <x14:dataValidation type="list" allowBlank="1" showInputMessage="1" showErrorMessage="1" xr:uid="{FE4E87FC-7784-4E24-B570-C15550614603}">
          <x14:formula1>
            <xm:f>'Equipment List'!$O$2:$O$4</xm:f>
          </x14:formula1>
          <xm:sqref>B117:AA126</xm:sqref>
        </x14:dataValidation>
        <x14:dataValidation type="list" allowBlank="1" showInputMessage="1" showErrorMessage="1" xr:uid="{6BCA2927-4398-4E1A-B312-BB03B6347036}">
          <x14:formula1>
            <xm:f>'Equipment List'!$E$2:$E$16</xm:f>
          </x14:formula1>
          <xm:sqref>B42:AA51</xm:sqref>
        </x14:dataValidation>
        <x14:dataValidation type="list" allowBlank="1" showInputMessage="1" showErrorMessage="1" xr:uid="{A1BCD3AB-DD64-4462-B086-27DD1FC55BCA}">
          <x14:formula1>
            <xm:f>'Equipment List'!$C$2:$C$4</xm:f>
          </x14:formula1>
          <xm:sqref>B27:AA36</xm:sqref>
        </x14:dataValidation>
        <x14:dataValidation type="list" allowBlank="1" showInputMessage="1" showErrorMessage="1" xr:uid="{14CF0149-3465-4B96-9005-943D8B2C540B}">
          <x14:formula1>
            <xm:f>'Equipment List'!$I$2:$I$9</xm:f>
          </x14:formula1>
          <xm:sqref>B72:AA81</xm:sqref>
        </x14:dataValidation>
        <x14:dataValidation type="list" allowBlank="1" showInputMessage="1" showErrorMessage="1" xr:uid="{EFA78E80-CF22-414F-9871-472C9D107FA2}">
          <x14:formula1>
            <xm:f>'Equipment List'!$G$2:$G$9</xm:f>
          </x14:formula1>
          <xm:sqref>B57:AA66</xm:sqref>
        </x14:dataValidation>
        <x14:dataValidation type="list" allowBlank="1" showInputMessage="1" showErrorMessage="1" xr:uid="{1324E9C4-3699-43DA-87EA-63B405D77E09}">
          <x14:formula1>
            <xm:f>'Equipment List'!$S$2:$S$11</xm:f>
          </x14:formula1>
          <xm:sqref>B147:AA156</xm:sqref>
        </x14:dataValidation>
        <x14:dataValidation type="list" allowBlank="1" showInputMessage="1" showErrorMessage="1" xr:uid="{C6547EA9-4E73-418E-BA6A-6770AFBA96F7}">
          <x14:formula1>
            <xm:f>'Equipment List'!$U$2:$U$4</xm:f>
          </x14:formula1>
          <xm:sqref>B162:AA171</xm:sqref>
        </x14:dataValidation>
        <x14:dataValidation type="list" allowBlank="1" showInputMessage="1" showErrorMessage="1" xr:uid="{6EF1764F-EA8A-46F1-BF2F-734C934DAB34}">
          <x14:formula1>
            <xm:f>'Equipment List'!$W$2:$W$19</xm:f>
          </x14:formula1>
          <xm:sqref>B177:AA186</xm:sqref>
        </x14:dataValidation>
        <x14:dataValidation type="list" allowBlank="1" showInputMessage="1" showErrorMessage="1" xr:uid="{0880AFF6-90FD-4094-93D0-6733E01D0F97}">
          <x14:formula1>
            <xm:f>'Equipment List'!$AA$2:$AA$4</xm:f>
          </x14:formula1>
          <xm:sqref>B207:AA216</xm:sqref>
        </x14:dataValidation>
        <x14:dataValidation type="list" allowBlank="1" showInputMessage="1" showErrorMessage="1" xr:uid="{F05A76C1-56FF-4E41-8ECD-C77182B36A22}">
          <x14:formula1>
            <xm:f>'Equipment List'!$A$2:$A$6</xm:f>
          </x14:formula1>
          <xm:sqref>B12:AA21</xm:sqref>
        </x14:dataValidation>
        <x14:dataValidation type="list" allowBlank="1" showInputMessage="1" showErrorMessage="1" xr:uid="{650BD7BD-3F9F-4848-AA10-AD361232A901}">
          <x14:formula1>
            <xm:f>'Equipment List'!$Y$2:$Y$6</xm:f>
          </x14:formula1>
          <xm:sqref>B192:AA201</xm:sqref>
        </x14:dataValidation>
        <x14:dataValidation type="list" allowBlank="1" showInputMessage="1" showErrorMessage="1" xr:uid="{16AC3278-D5E7-43BF-960E-06B2CDE0B3CB}">
          <x14:formula1>
            <xm:f>'Equipment List'!$Q$2:$Q$20</xm:f>
          </x14:formula1>
          <xm:sqref>B132:AA141</xm:sqref>
        </x14:dataValidation>
        <x14:dataValidation type="list" allowBlank="1" showInputMessage="1" showErrorMessage="1" xr:uid="{1623D3B4-4A84-4F26-B10E-69A792C9D27C}">
          <x14:formula1>
            <xm:f>'Equipment List'!$M$2:$M$24</xm:f>
          </x14:formula1>
          <xm:sqref>B102:AA111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1E2F-CC74-47BB-9883-DAACD0BE7624}">
  <sheetPr codeName="Sheet8"/>
  <dimension ref="A1:AB33"/>
  <sheetViews>
    <sheetView topLeftCell="E1" zoomScaleNormal="100" workbookViewId="0">
      <pane ySplit="1" topLeftCell="A2" activePane="bottomLeft" state="frozen"/>
      <selection activeCell="BC103" sqref="BC103:BG103"/>
      <selection pane="bottomLeft" activeCell="M8" sqref="M8"/>
    </sheetView>
  </sheetViews>
  <sheetFormatPr defaultColWidth="9.140625" defaultRowHeight="15.75" x14ac:dyDescent="0.25"/>
  <cols>
    <col min="1" max="1" width="30.7109375" style="117" customWidth="1"/>
    <col min="2" max="2" width="3.140625" style="117" customWidth="1"/>
    <col min="3" max="3" width="30.7109375" style="117" customWidth="1"/>
    <col min="4" max="4" width="3.140625" style="114" customWidth="1"/>
    <col min="5" max="5" width="30.7109375" style="117" customWidth="1"/>
    <col min="6" max="6" width="3.140625" style="114" customWidth="1"/>
    <col min="7" max="7" width="30.7109375" style="117" customWidth="1"/>
    <col min="8" max="8" width="3.140625" style="114" customWidth="1"/>
    <col min="9" max="9" width="30.7109375" style="117" customWidth="1"/>
    <col min="10" max="10" width="3.140625" style="114" customWidth="1"/>
    <col min="11" max="11" width="30.7109375" style="117" customWidth="1"/>
    <col min="12" max="12" width="3.140625" style="114" customWidth="1"/>
    <col min="13" max="13" width="30.7109375" style="117" customWidth="1"/>
    <col min="14" max="14" width="3.140625" style="114" customWidth="1"/>
    <col min="15" max="15" width="30.7109375" style="114" customWidth="1"/>
    <col min="16" max="16" width="3.140625" style="114" customWidth="1"/>
    <col min="17" max="17" width="30.7109375" style="117" customWidth="1"/>
    <col min="18" max="18" width="3.140625" style="114" customWidth="1"/>
    <col min="19" max="19" width="30.7109375" style="117" customWidth="1"/>
    <col min="20" max="20" width="3.140625" style="114" customWidth="1"/>
    <col min="21" max="21" width="30.7109375" style="117" customWidth="1"/>
    <col min="22" max="22" width="3.140625" style="114" customWidth="1"/>
    <col min="23" max="23" width="30.7109375" style="117" customWidth="1"/>
    <col min="24" max="24" width="3.140625" style="114" customWidth="1"/>
    <col min="25" max="25" width="30.7109375" style="117" customWidth="1"/>
    <col min="26" max="26" width="3.140625" style="114" customWidth="1"/>
    <col min="27" max="27" width="30.7109375" style="117" customWidth="1"/>
    <col min="28" max="28" width="3.140625" style="114" customWidth="1"/>
    <col min="29" max="16384" width="9.140625" style="117"/>
  </cols>
  <sheetData>
    <row r="1" spans="1:28" s="118" customFormat="1" ht="25.5" customHeight="1" x14ac:dyDescent="0.25">
      <c r="A1" s="264" t="s">
        <v>951</v>
      </c>
      <c r="B1" s="265"/>
      <c r="C1" s="264" t="s">
        <v>881</v>
      </c>
      <c r="D1" s="265"/>
      <c r="E1" s="262" t="s">
        <v>935</v>
      </c>
      <c r="F1" s="263"/>
      <c r="G1" s="262" t="s">
        <v>418</v>
      </c>
      <c r="H1" s="263"/>
      <c r="I1" s="262" t="s">
        <v>417</v>
      </c>
      <c r="J1" s="263"/>
      <c r="K1" s="262" t="s">
        <v>412</v>
      </c>
      <c r="L1" s="263"/>
      <c r="M1" s="266" t="s">
        <v>410</v>
      </c>
      <c r="N1" s="267"/>
      <c r="O1" s="262" t="s">
        <v>415</v>
      </c>
      <c r="P1" s="263"/>
      <c r="Q1" s="269" t="s">
        <v>409</v>
      </c>
      <c r="R1" s="265"/>
      <c r="S1" s="262" t="s">
        <v>411</v>
      </c>
      <c r="T1" s="263"/>
      <c r="U1" s="262" t="s">
        <v>414</v>
      </c>
      <c r="V1" s="263"/>
      <c r="W1" s="264" t="s">
        <v>934</v>
      </c>
      <c r="X1" s="265"/>
      <c r="Y1" s="264" t="s">
        <v>413</v>
      </c>
      <c r="Z1" s="265"/>
      <c r="AA1" s="262" t="s">
        <v>416</v>
      </c>
      <c r="AB1" s="268"/>
    </row>
    <row r="2" spans="1:28" ht="25.5" customHeight="1" x14ac:dyDescent="0.25">
      <c r="A2" s="115" t="s">
        <v>483</v>
      </c>
      <c r="B2" s="119" t="s">
        <v>923</v>
      </c>
      <c r="C2" s="115" t="s">
        <v>37</v>
      </c>
      <c r="D2" s="116" t="s">
        <v>922</v>
      </c>
      <c r="E2" s="115" t="s">
        <v>455</v>
      </c>
      <c r="F2" s="119" t="s">
        <v>924</v>
      </c>
      <c r="G2" s="115" t="s">
        <v>456</v>
      </c>
      <c r="H2" s="119" t="s">
        <v>922</v>
      </c>
      <c r="I2" s="115" t="s">
        <v>33</v>
      </c>
      <c r="J2" s="119" t="s">
        <v>923</v>
      </c>
      <c r="K2" s="130" t="s">
        <v>955</v>
      </c>
      <c r="L2" s="138" t="s">
        <v>923</v>
      </c>
      <c r="M2" s="115" t="s">
        <v>433</v>
      </c>
      <c r="N2" s="116" t="s">
        <v>923</v>
      </c>
      <c r="O2" s="140" t="s">
        <v>7</v>
      </c>
      <c r="P2" s="143" t="s">
        <v>922</v>
      </c>
      <c r="Q2" s="115" t="s">
        <v>975</v>
      </c>
      <c r="R2" s="119" t="s">
        <v>923</v>
      </c>
      <c r="S2" s="146" t="s">
        <v>432</v>
      </c>
      <c r="T2" s="119" t="s">
        <v>923</v>
      </c>
      <c r="U2" s="120" t="s">
        <v>449</v>
      </c>
      <c r="V2" s="121" t="s">
        <v>922</v>
      </c>
      <c r="W2" s="115" t="s">
        <v>927</v>
      </c>
      <c r="X2" s="119" t="s">
        <v>923</v>
      </c>
      <c r="Y2" s="120" t="s">
        <v>969</v>
      </c>
      <c r="Z2" s="121" t="s">
        <v>924</v>
      </c>
      <c r="AA2" s="120" t="s">
        <v>450</v>
      </c>
      <c r="AB2" s="121" t="s">
        <v>922</v>
      </c>
    </row>
    <row r="3" spans="1:28" ht="25.5" customHeight="1" x14ac:dyDescent="0.25">
      <c r="A3" s="106" t="s">
        <v>482</v>
      </c>
      <c r="B3" s="105" t="s">
        <v>923</v>
      </c>
      <c r="C3" s="106" t="s">
        <v>39</v>
      </c>
      <c r="D3" s="108" t="s">
        <v>922</v>
      </c>
      <c r="E3" s="106" t="s">
        <v>458</v>
      </c>
      <c r="F3" s="105" t="s">
        <v>923</v>
      </c>
      <c r="G3" s="106" t="s">
        <v>457</v>
      </c>
      <c r="H3" s="105" t="s">
        <v>922</v>
      </c>
      <c r="I3" s="106" t="s">
        <v>30</v>
      </c>
      <c r="J3" s="105" t="s">
        <v>922</v>
      </c>
      <c r="K3" s="106" t="s">
        <v>17</v>
      </c>
      <c r="L3" s="113" t="s">
        <v>922</v>
      </c>
      <c r="M3" s="106" t="s">
        <v>434</v>
      </c>
      <c r="N3" s="108" t="s">
        <v>923</v>
      </c>
      <c r="O3" s="112" t="s">
        <v>23</v>
      </c>
      <c r="P3" s="144" t="s">
        <v>922</v>
      </c>
      <c r="Q3" s="124" t="s">
        <v>971</v>
      </c>
      <c r="R3" s="105" t="s">
        <v>923</v>
      </c>
      <c r="S3" s="110" t="s">
        <v>925</v>
      </c>
      <c r="T3" s="105" t="s">
        <v>922</v>
      </c>
      <c r="U3" s="122" t="s">
        <v>451</v>
      </c>
      <c r="V3" s="123" t="s">
        <v>922</v>
      </c>
      <c r="W3" s="106" t="s">
        <v>25</v>
      </c>
      <c r="X3" s="105" t="s">
        <v>923</v>
      </c>
      <c r="Y3" s="122" t="s">
        <v>968</v>
      </c>
      <c r="Z3" s="123" t="s">
        <v>923</v>
      </c>
      <c r="AA3" s="122" t="s">
        <v>452</v>
      </c>
      <c r="AB3" s="123" t="s">
        <v>922</v>
      </c>
    </row>
    <row r="4" spans="1:28" ht="25.5" customHeight="1" x14ac:dyDescent="0.25">
      <c r="A4" s="106" t="s">
        <v>962</v>
      </c>
      <c r="B4" s="105" t="s">
        <v>923</v>
      </c>
      <c r="C4" s="107" t="s">
        <v>38</v>
      </c>
      <c r="D4" s="109" t="s">
        <v>922</v>
      </c>
      <c r="E4" s="106" t="s">
        <v>34</v>
      </c>
      <c r="F4" s="105" t="s">
        <v>924</v>
      </c>
      <c r="G4" s="106" t="s">
        <v>459</v>
      </c>
      <c r="H4" s="105" t="s">
        <v>924</v>
      </c>
      <c r="I4" s="106" t="s">
        <v>27</v>
      </c>
      <c r="J4" s="105" t="s">
        <v>922</v>
      </c>
      <c r="K4" s="106" t="s">
        <v>953</v>
      </c>
      <c r="L4" s="111" t="s">
        <v>923</v>
      </c>
      <c r="M4" s="106" t="s">
        <v>13</v>
      </c>
      <c r="N4" s="105" t="s">
        <v>923</v>
      </c>
      <c r="O4" s="141" t="s">
        <v>22</v>
      </c>
      <c r="P4" s="145" t="s">
        <v>922</v>
      </c>
      <c r="Q4" s="124" t="s">
        <v>972</v>
      </c>
      <c r="R4" s="105" t="s">
        <v>923</v>
      </c>
      <c r="S4" s="110" t="s">
        <v>435</v>
      </c>
      <c r="T4" s="105" t="s">
        <v>923</v>
      </c>
      <c r="U4" s="125" t="s">
        <v>453</v>
      </c>
      <c r="V4" s="126" t="s">
        <v>922</v>
      </c>
      <c r="W4" s="106" t="s">
        <v>24</v>
      </c>
      <c r="X4" s="108" t="s">
        <v>923</v>
      </c>
      <c r="Y4" s="122" t="s">
        <v>10</v>
      </c>
      <c r="Z4" s="123" t="s">
        <v>922</v>
      </c>
      <c r="AA4" s="125" t="s">
        <v>454</v>
      </c>
      <c r="AB4" s="126" t="s">
        <v>923</v>
      </c>
    </row>
    <row r="5" spans="1:28" ht="25.5" customHeight="1" x14ac:dyDescent="0.25">
      <c r="A5" s="124" t="s">
        <v>952</v>
      </c>
      <c r="B5" s="105" t="s">
        <v>923</v>
      </c>
      <c r="C5" s="110"/>
      <c r="D5" s="111"/>
      <c r="E5" s="106" t="s">
        <v>461</v>
      </c>
      <c r="F5" s="105" t="s">
        <v>924</v>
      </c>
      <c r="G5" s="106" t="s">
        <v>35</v>
      </c>
      <c r="H5" s="105" t="s">
        <v>922</v>
      </c>
      <c r="I5" s="106" t="s">
        <v>28</v>
      </c>
      <c r="J5" s="105" t="s">
        <v>922</v>
      </c>
      <c r="K5" s="106" t="s">
        <v>19</v>
      </c>
      <c r="L5" s="113" t="s">
        <v>923</v>
      </c>
      <c r="M5" s="106" t="s">
        <v>12</v>
      </c>
      <c r="N5" s="105" t="s">
        <v>923</v>
      </c>
      <c r="O5" s="113"/>
      <c r="P5" s="113"/>
      <c r="Q5" s="106" t="s">
        <v>979</v>
      </c>
      <c r="R5" s="105" t="s">
        <v>923</v>
      </c>
      <c r="S5" s="110" t="s">
        <v>436</v>
      </c>
      <c r="T5" s="108" t="s">
        <v>923</v>
      </c>
      <c r="U5" s="129"/>
      <c r="W5" s="106" t="s">
        <v>489</v>
      </c>
      <c r="X5" s="108" t="s">
        <v>923</v>
      </c>
      <c r="Y5" s="122" t="s">
        <v>970</v>
      </c>
      <c r="Z5" s="123" t="s">
        <v>922</v>
      </c>
      <c r="AA5" s="129"/>
    </row>
    <row r="6" spans="1:28" ht="25.5" customHeight="1" x14ac:dyDescent="0.25">
      <c r="A6" s="127" t="s">
        <v>950</v>
      </c>
      <c r="B6" s="128" t="s">
        <v>923</v>
      </c>
      <c r="E6" s="106" t="s">
        <v>484</v>
      </c>
      <c r="F6" s="105" t="s">
        <v>923</v>
      </c>
      <c r="G6" s="106" t="s">
        <v>460</v>
      </c>
      <c r="H6" s="108" t="s">
        <v>922</v>
      </c>
      <c r="I6" s="106" t="s">
        <v>29</v>
      </c>
      <c r="J6" s="105" t="s">
        <v>922</v>
      </c>
      <c r="K6" s="106" t="s">
        <v>14</v>
      </c>
      <c r="L6" s="113" t="s">
        <v>923</v>
      </c>
      <c r="M6" s="106" t="s">
        <v>964</v>
      </c>
      <c r="N6" s="105" t="s">
        <v>922</v>
      </c>
      <c r="O6" s="113"/>
      <c r="P6" s="113"/>
      <c r="Q6" s="106" t="s">
        <v>984</v>
      </c>
      <c r="R6" s="105" t="s">
        <v>923</v>
      </c>
      <c r="S6" s="110" t="s">
        <v>437</v>
      </c>
      <c r="T6" s="108" t="s">
        <v>923</v>
      </c>
      <c r="U6" s="129"/>
      <c r="W6" s="106" t="s">
        <v>488</v>
      </c>
      <c r="X6" s="108" t="s">
        <v>923</v>
      </c>
      <c r="Y6" s="125" t="s">
        <v>11</v>
      </c>
      <c r="Z6" s="126" t="s">
        <v>923</v>
      </c>
      <c r="AA6" s="129"/>
    </row>
    <row r="7" spans="1:28" ht="25.5" customHeight="1" x14ac:dyDescent="0.25">
      <c r="C7" s="110"/>
      <c r="D7" s="111"/>
      <c r="E7" s="106" t="s">
        <v>465</v>
      </c>
      <c r="F7" s="105" t="s">
        <v>924</v>
      </c>
      <c r="G7" s="106" t="s">
        <v>36</v>
      </c>
      <c r="H7" s="105" t="s">
        <v>922</v>
      </c>
      <c r="I7" s="106" t="s">
        <v>31</v>
      </c>
      <c r="J7" s="105" t="s">
        <v>922</v>
      </c>
      <c r="K7" s="106" t="s">
        <v>20</v>
      </c>
      <c r="L7" s="111" t="s">
        <v>923</v>
      </c>
      <c r="M7" s="106" t="s">
        <v>991</v>
      </c>
      <c r="N7" s="105" t="s">
        <v>923</v>
      </c>
      <c r="O7" s="111"/>
      <c r="P7" s="111"/>
      <c r="Q7" s="106" t="s">
        <v>977</v>
      </c>
      <c r="R7" s="105" t="s">
        <v>923</v>
      </c>
      <c r="S7" s="110" t="s">
        <v>438</v>
      </c>
      <c r="T7" s="105" t="s">
        <v>923</v>
      </c>
      <c r="U7" s="129"/>
      <c r="W7" s="106" t="s">
        <v>8</v>
      </c>
      <c r="X7" s="105" t="s">
        <v>923</v>
      </c>
      <c r="Y7" s="129"/>
      <c r="AA7" s="129"/>
    </row>
    <row r="8" spans="1:28" ht="25.5" customHeight="1" x14ac:dyDescent="0.25">
      <c r="A8" s="117" t="str">
        <f>IFERROR(VLOOKUP(A3,'Equipment List'!$A$2:$B$33,2,FALSE),IFERROR(VLOOKUP(A3,'Equipment List'!$C$2:$D$33,2,FALSE),IFERROR(VLOOKUP(A3,'Equipment List'!$E$2:$F$33,2,FALSE),IFERROR(VLOOKUP(A3,'Equipment List'!$G$2:$H$33,2,FALSE),IFERROR(VLOOKUP(A3,'Equipment List'!$I$2:$J$33,2,FALSE),IFERROR(VLOOKUP(A3,'Equipment List'!$K$2:$L$33,2,FALSE),IFERROR(VLOOKUP(A3,'Equipment List'!$M$2:$N$34,2,FALSE),IFERROR(VLOOKUP(A3,'Equipment List'!$Q$2:$R$33,2,FALSE),IFERROR(VLOOKUP(A3,'Equipment List'!$S$2:$T$33,2,FALSE),IFERROR(VLOOKUP(A3,'Equipment List'!$U$2:$V$33,2,FALSE),IFERROR(VLOOKUP(A3,'Equipment List'!$W$2:$X$33,2,FALSE),IFERROR(VLOOKUP(A3,'Equipment List'!$Y$2:$Z$33,2,FALSE),IFERROR(VLOOKUP(A3,$O$2:$P$33,2,FALSE), IFERROR(VLOOKUP(A3,'Equipment List'!$AA$2:$AB$33,2,FALSE), "-"))))))))))))))</f>
        <v>H</v>
      </c>
      <c r="C8" s="112"/>
      <c r="E8" s="106" t="s">
        <v>468</v>
      </c>
      <c r="F8" s="105" t="s">
        <v>924</v>
      </c>
      <c r="G8" s="106" t="s">
        <v>462</v>
      </c>
      <c r="H8" s="105" t="s">
        <v>922</v>
      </c>
      <c r="I8" s="106" t="s">
        <v>464</v>
      </c>
      <c r="J8" s="105" t="s">
        <v>922</v>
      </c>
      <c r="K8" s="106" t="s">
        <v>18</v>
      </c>
      <c r="L8" s="113" t="s">
        <v>922</v>
      </c>
      <c r="M8" s="106" t="s">
        <v>428</v>
      </c>
      <c r="N8" s="105" t="s">
        <v>923</v>
      </c>
      <c r="O8" s="113"/>
      <c r="P8" s="113"/>
      <c r="Q8" s="106" t="s">
        <v>982</v>
      </c>
      <c r="R8" s="105" t="s">
        <v>923</v>
      </c>
      <c r="S8" s="110" t="s">
        <v>439</v>
      </c>
      <c r="T8" s="105" t="s">
        <v>923</v>
      </c>
      <c r="U8" s="129"/>
      <c r="W8" s="106" t="s">
        <v>463</v>
      </c>
      <c r="X8" s="105" t="s">
        <v>923</v>
      </c>
      <c r="Y8" s="129"/>
      <c r="AA8" s="129"/>
    </row>
    <row r="9" spans="1:28" ht="25.5" customHeight="1" x14ac:dyDescent="0.25">
      <c r="C9" s="112"/>
      <c r="E9" s="106" t="s">
        <v>485</v>
      </c>
      <c r="F9" s="105" t="s">
        <v>923</v>
      </c>
      <c r="G9" s="107" t="s">
        <v>466</v>
      </c>
      <c r="H9" s="128" t="s">
        <v>922</v>
      </c>
      <c r="I9" s="107" t="s">
        <v>32</v>
      </c>
      <c r="J9" s="128" t="s">
        <v>922</v>
      </c>
      <c r="K9" s="106" t="s">
        <v>16</v>
      </c>
      <c r="L9" s="113" t="s">
        <v>924</v>
      </c>
      <c r="M9" s="106" t="s">
        <v>936</v>
      </c>
      <c r="N9" s="105" t="s">
        <v>923</v>
      </c>
      <c r="O9" s="113"/>
      <c r="P9" s="113"/>
      <c r="Q9" s="106" t="s">
        <v>981</v>
      </c>
      <c r="R9" s="105" t="s">
        <v>923</v>
      </c>
      <c r="S9" s="110" t="s">
        <v>441</v>
      </c>
      <c r="T9" s="105" t="s">
        <v>923</v>
      </c>
      <c r="U9" s="129"/>
      <c r="W9" s="106" t="s">
        <v>467</v>
      </c>
      <c r="X9" s="105" t="s">
        <v>923</v>
      </c>
      <c r="Y9" s="129"/>
      <c r="AA9" s="129"/>
    </row>
    <row r="10" spans="1:28" ht="25.5" customHeight="1" x14ac:dyDescent="0.25">
      <c r="C10" s="112"/>
      <c r="E10" s="106" t="s">
        <v>470</v>
      </c>
      <c r="F10" s="105" t="s">
        <v>924</v>
      </c>
      <c r="K10" s="106" t="s">
        <v>954</v>
      </c>
      <c r="L10" s="111" t="s">
        <v>923</v>
      </c>
      <c r="M10" s="106" t="s">
        <v>443</v>
      </c>
      <c r="N10" s="105" t="s">
        <v>924</v>
      </c>
      <c r="O10" s="113"/>
      <c r="P10" s="113"/>
      <c r="Q10" s="106" t="s">
        <v>427</v>
      </c>
      <c r="R10" s="105" t="s">
        <v>923</v>
      </c>
      <c r="S10" s="110" t="s">
        <v>442</v>
      </c>
      <c r="T10" s="105" t="s">
        <v>922</v>
      </c>
      <c r="W10" s="106" t="s">
        <v>469</v>
      </c>
      <c r="X10" s="105" t="s">
        <v>922</v>
      </c>
      <c r="Y10" s="129"/>
    </row>
    <row r="11" spans="1:28" ht="25.5" customHeight="1" x14ac:dyDescent="0.25">
      <c r="C11" s="112"/>
      <c r="E11" s="106" t="s">
        <v>471</v>
      </c>
      <c r="F11" s="105" t="s">
        <v>924</v>
      </c>
      <c r="G11" s="110"/>
      <c r="H11" s="113"/>
      <c r="K11" s="106" t="s">
        <v>448</v>
      </c>
      <c r="L11" s="113" t="s">
        <v>923</v>
      </c>
      <c r="M11" s="106" t="s">
        <v>445</v>
      </c>
      <c r="N11" s="105" t="s">
        <v>922</v>
      </c>
      <c r="O11" s="113"/>
      <c r="P11" s="113"/>
      <c r="Q11" s="106" t="s">
        <v>985</v>
      </c>
      <c r="R11" s="105" t="s">
        <v>923</v>
      </c>
      <c r="S11" s="147" t="s">
        <v>444</v>
      </c>
      <c r="T11" s="109" t="s">
        <v>923</v>
      </c>
      <c r="W11" s="106" t="s">
        <v>472</v>
      </c>
      <c r="X11" s="105" t="s">
        <v>923</v>
      </c>
      <c r="Y11" s="129"/>
    </row>
    <row r="12" spans="1:28" ht="25.5" customHeight="1" x14ac:dyDescent="0.25">
      <c r="C12" s="112"/>
      <c r="E12" s="106" t="s">
        <v>928</v>
      </c>
      <c r="F12" s="105" t="s">
        <v>924</v>
      </c>
      <c r="G12" s="110"/>
      <c r="H12" s="113"/>
      <c r="I12" s="110"/>
      <c r="J12" s="113"/>
      <c r="K12" s="106" t="s">
        <v>15</v>
      </c>
      <c r="L12" s="113" t="s">
        <v>924</v>
      </c>
      <c r="M12" s="106" t="s">
        <v>487</v>
      </c>
      <c r="N12" s="105" t="s">
        <v>923</v>
      </c>
      <c r="O12" s="113"/>
      <c r="P12" s="113"/>
      <c r="Q12" s="106" t="s">
        <v>973</v>
      </c>
      <c r="R12" s="105" t="s">
        <v>923</v>
      </c>
      <c r="W12" s="106" t="s">
        <v>473</v>
      </c>
      <c r="X12" s="105" t="s">
        <v>923</v>
      </c>
      <c r="Y12" s="112"/>
    </row>
    <row r="13" spans="1:28" ht="25.5" customHeight="1" x14ac:dyDescent="0.25">
      <c r="C13" s="112"/>
      <c r="E13" s="106" t="s">
        <v>481</v>
      </c>
      <c r="F13" s="105" t="s">
        <v>924</v>
      </c>
      <c r="G13" s="110"/>
      <c r="H13" s="113"/>
      <c r="I13" s="112"/>
      <c r="K13" s="106" t="s">
        <v>956</v>
      </c>
      <c r="L13" s="111" t="s">
        <v>922</v>
      </c>
      <c r="M13" s="106" t="s">
        <v>486</v>
      </c>
      <c r="N13" s="105" t="s">
        <v>923</v>
      </c>
      <c r="O13" s="113"/>
      <c r="P13" s="113"/>
      <c r="Q13" s="106" t="s">
        <v>986</v>
      </c>
      <c r="R13" s="105" t="s">
        <v>923</v>
      </c>
      <c r="W13" s="106" t="s">
        <v>474</v>
      </c>
      <c r="X13" s="105" t="s">
        <v>923</v>
      </c>
      <c r="Y13" s="112"/>
    </row>
    <row r="14" spans="1:28" ht="25.5" customHeight="1" x14ac:dyDescent="0.25">
      <c r="C14" s="112"/>
      <c r="E14" s="106" t="s">
        <v>477</v>
      </c>
      <c r="F14" s="105" t="s">
        <v>924</v>
      </c>
      <c r="G14" s="110"/>
      <c r="H14" s="113"/>
      <c r="I14" s="110"/>
      <c r="J14" s="113"/>
      <c r="K14" s="107" t="s">
        <v>21</v>
      </c>
      <c r="L14" s="139" t="s">
        <v>922</v>
      </c>
      <c r="M14" s="106" t="s">
        <v>966</v>
      </c>
      <c r="N14" s="105" t="s">
        <v>922</v>
      </c>
      <c r="O14" s="113"/>
      <c r="P14" s="113"/>
      <c r="Q14" s="106" t="s">
        <v>429</v>
      </c>
      <c r="R14" s="105" t="s">
        <v>923</v>
      </c>
      <c r="W14" s="106" t="s">
        <v>475</v>
      </c>
      <c r="X14" s="105" t="s">
        <v>923</v>
      </c>
      <c r="Y14" s="112"/>
    </row>
    <row r="15" spans="1:28" ht="25.5" customHeight="1" x14ac:dyDescent="0.25">
      <c r="C15" s="112"/>
      <c r="E15" s="106" t="s">
        <v>478</v>
      </c>
      <c r="F15" s="105" t="s">
        <v>924</v>
      </c>
      <c r="G15" s="112"/>
      <c r="I15" s="112"/>
      <c r="M15" s="106" t="s">
        <v>965</v>
      </c>
      <c r="N15" s="105" t="s">
        <v>922</v>
      </c>
      <c r="O15" s="113"/>
      <c r="P15" s="113"/>
      <c r="Q15" s="106" t="s">
        <v>974</v>
      </c>
      <c r="R15" s="105" t="s">
        <v>923</v>
      </c>
      <c r="S15" s="110"/>
      <c r="T15" s="111"/>
      <c r="W15" s="106" t="s">
        <v>476</v>
      </c>
      <c r="X15" s="105" t="s">
        <v>923</v>
      </c>
      <c r="Y15" s="112"/>
    </row>
    <row r="16" spans="1:28" ht="25.5" customHeight="1" x14ac:dyDescent="0.25">
      <c r="C16" s="112"/>
      <c r="E16" s="107" t="s">
        <v>479</v>
      </c>
      <c r="F16" s="128" t="s">
        <v>924</v>
      </c>
      <c r="G16" s="112"/>
      <c r="I16" s="112"/>
      <c r="M16" s="106" t="s">
        <v>967</v>
      </c>
      <c r="N16" s="105" t="s">
        <v>922</v>
      </c>
      <c r="O16" s="142"/>
      <c r="P16" s="111"/>
      <c r="Q16" s="106" t="s">
        <v>976</v>
      </c>
      <c r="R16" s="105" t="s">
        <v>923</v>
      </c>
      <c r="S16" s="110"/>
      <c r="T16" s="113"/>
      <c r="W16" s="106" t="s">
        <v>26</v>
      </c>
      <c r="X16" s="108" t="s">
        <v>922</v>
      </c>
      <c r="Y16" s="112"/>
    </row>
    <row r="17" spans="3:25" ht="25.5" customHeight="1" x14ac:dyDescent="0.25">
      <c r="C17" s="112"/>
      <c r="G17" s="112"/>
      <c r="I17" s="112"/>
      <c r="M17" s="106" t="s">
        <v>963</v>
      </c>
      <c r="N17" s="105" t="s">
        <v>923</v>
      </c>
      <c r="Q17" s="106" t="s">
        <v>987</v>
      </c>
      <c r="R17" s="105" t="s">
        <v>923</v>
      </c>
      <c r="S17" s="110"/>
      <c r="T17" s="113"/>
      <c r="W17" s="106" t="s">
        <v>9</v>
      </c>
      <c r="X17" s="105" t="s">
        <v>922</v>
      </c>
      <c r="Y17" s="112"/>
    </row>
    <row r="18" spans="3:25" ht="25.5" customHeight="1" x14ac:dyDescent="0.25">
      <c r="C18" s="112"/>
      <c r="G18" s="112"/>
      <c r="I18" s="112"/>
      <c r="K18" s="110"/>
      <c r="L18" s="111"/>
      <c r="M18" s="106" t="s">
        <v>446</v>
      </c>
      <c r="N18" s="105" t="s">
        <v>923</v>
      </c>
      <c r="Q18" s="106" t="s">
        <v>980</v>
      </c>
      <c r="R18" s="105" t="s">
        <v>923</v>
      </c>
      <c r="S18" s="110"/>
      <c r="T18" s="113"/>
      <c r="W18" s="106" t="s">
        <v>480</v>
      </c>
      <c r="X18" s="105" t="s">
        <v>923</v>
      </c>
      <c r="Y18" s="112"/>
    </row>
    <row r="19" spans="3:25" ht="25.5" customHeight="1" x14ac:dyDescent="0.25">
      <c r="C19" s="112"/>
      <c r="G19" s="112"/>
      <c r="I19" s="112"/>
      <c r="K19" s="131"/>
      <c r="L19" s="111"/>
      <c r="M19" s="106" t="s">
        <v>447</v>
      </c>
      <c r="N19" s="105" t="s">
        <v>922</v>
      </c>
      <c r="Q19" s="106" t="s">
        <v>983</v>
      </c>
      <c r="R19" s="105" t="s">
        <v>923</v>
      </c>
      <c r="S19" s="110"/>
      <c r="T19" s="113"/>
      <c r="W19" s="107" t="s">
        <v>490</v>
      </c>
      <c r="X19" s="128" t="s">
        <v>923</v>
      </c>
      <c r="Y19" s="112"/>
    </row>
    <row r="20" spans="3:25" ht="25.5" customHeight="1" x14ac:dyDescent="0.25">
      <c r="C20" s="112"/>
      <c r="E20" s="110"/>
      <c r="F20" s="113"/>
      <c r="G20" s="112"/>
      <c r="I20" s="112"/>
      <c r="M20" s="106" t="s">
        <v>949</v>
      </c>
      <c r="N20" s="105" t="s">
        <v>923</v>
      </c>
      <c r="Q20" s="107" t="s">
        <v>978</v>
      </c>
      <c r="R20" s="128" t="s">
        <v>923</v>
      </c>
      <c r="S20" s="110"/>
      <c r="T20" s="113"/>
      <c r="W20" s="110"/>
      <c r="X20" s="111"/>
      <c r="Y20" s="112"/>
    </row>
    <row r="21" spans="3:25" ht="25.5" customHeight="1" x14ac:dyDescent="0.25">
      <c r="C21" s="112"/>
      <c r="E21" s="110"/>
      <c r="F21" s="113"/>
      <c r="G21" s="112"/>
      <c r="I21" s="112"/>
      <c r="M21" s="106" t="s">
        <v>926</v>
      </c>
      <c r="N21" s="108" t="s">
        <v>923</v>
      </c>
      <c r="O21" s="111"/>
      <c r="P21" s="111"/>
      <c r="Q21" s="110"/>
      <c r="R21" s="113"/>
      <c r="S21" s="110"/>
      <c r="T21" s="113"/>
      <c r="Y21" s="112"/>
    </row>
    <row r="22" spans="3:25" ht="25.5" customHeight="1" x14ac:dyDescent="0.25">
      <c r="C22" s="112"/>
      <c r="E22" s="112"/>
      <c r="G22" s="112"/>
      <c r="I22" s="110"/>
      <c r="J22" s="113"/>
      <c r="M22" s="106" t="s">
        <v>440</v>
      </c>
      <c r="N22" s="108" t="s">
        <v>923</v>
      </c>
      <c r="O22" s="113"/>
      <c r="P22" s="113"/>
      <c r="Q22" s="110"/>
      <c r="R22" s="113"/>
      <c r="S22" s="110"/>
      <c r="T22" s="113"/>
      <c r="Y22" s="112"/>
    </row>
    <row r="23" spans="3:25" ht="25.5" customHeight="1" x14ac:dyDescent="0.25">
      <c r="C23" s="112"/>
      <c r="G23" s="112"/>
      <c r="I23" s="112"/>
      <c r="K23" s="110"/>
      <c r="L23" s="111"/>
      <c r="M23" s="106" t="s">
        <v>430</v>
      </c>
      <c r="N23" s="105" t="s">
        <v>923</v>
      </c>
      <c r="O23" s="113"/>
      <c r="P23" s="113"/>
      <c r="S23" s="110"/>
      <c r="T23" s="113"/>
      <c r="Y23" s="112"/>
    </row>
    <row r="24" spans="3:25" x14ac:dyDescent="0.25">
      <c r="C24" s="112"/>
      <c r="G24" s="112"/>
      <c r="I24" s="110"/>
      <c r="J24" s="113"/>
      <c r="K24" s="110"/>
      <c r="L24" s="111"/>
      <c r="M24" s="107" t="s">
        <v>431</v>
      </c>
      <c r="N24" s="128" t="s">
        <v>923</v>
      </c>
      <c r="O24" s="113"/>
      <c r="P24" s="113"/>
      <c r="S24" s="110"/>
      <c r="T24" s="113"/>
      <c r="Y24" s="112"/>
    </row>
    <row r="25" spans="3:25" x14ac:dyDescent="0.25">
      <c r="C25" s="112"/>
      <c r="G25" s="112"/>
      <c r="I25" s="110"/>
      <c r="J25" s="113"/>
      <c r="S25" s="110"/>
      <c r="T25" s="113"/>
      <c r="Y25" s="112"/>
    </row>
    <row r="26" spans="3:25" x14ac:dyDescent="0.25">
      <c r="S26" s="110"/>
      <c r="T26" s="113"/>
      <c r="Y26" s="112"/>
    </row>
    <row r="27" spans="3:25" x14ac:dyDescent="0.25">
      <c r="S27" s="110"/>
      <c r="T27" s="113"/>
      <c r="Y27" s="112"/>
    </row>
    <row r="28" spans="3:25" x14ac:dyDescent="0.25">
      <c r="S28" s="112"/>
      <c r="Y28" s="112"/>
    </row>
    <row r="29" spans="3:25" x14ac:dyDescent="0.25">
      <c r="M29" s="110"/>
      <c r="N29" s="111"/>
      <c r="S29" s="112"/>
      <c r="Y29" s="112"/>
    </row>
    <row r="30" spans="3:25" x14ac:dyDescent="0.25">
      <c r="M30" s="110"/>
      <c r="N30" s="113"/>
      <c r="Y30" s="112"/>
    </row>
    <row r="31" spans="3:25" x14ac:dyDescent="0.25">
      <c r="M31" s="110"/>
      <c r="N31" s="113"/>
      <c r="Y31" s="112"/>
    </row>
    <row r="32" spans="3:25" x14ac:dyDescent="0.25">
      <c r="M32" s="110"/>
      <c r="N32" s="113"/>
      <c r="Y32" s="112"/>
    </row>
    <row r="33" spans="25:25" x14ac:dyDescent="0.25">
      <c r="Y33" s="112"/>
    </row>
  </sheetData>
  <sortState xmlns:xlrd2="http://schemas.microsoft.com/office/spreadsheetml/2017/richdata2" ref="Q2:R20">
    <sortCondition ref="Q2:Q20"/>
  </sortState>
  <mergeCells count="14">
    <mergeCell ref="K1:L1"/>
    <mergeCell ref="M1:N1"/>
    <mergeCell ref="O1:P1"/>
    <mergeCell ref="AA1:AB1"/>
    <mergeCell ref="W1:X1"/>
    <mergeCell ref="U1:V1"/>
    <mergeCell ref="Q1:R1"/>
    <mergeCell ref="S1:T1"/>
    <mergeCell ref="Y1:Z1"/>
    <mergeCell ref="I1:J1"/>
    <mergeCell ref="E1:F1"/>
    <mergeCell ref="G1:H1"/>
    <mergeCell ref="C1:D1"/>
    <mergeCell ref="A1:B1"/>
  </mergeCells>
  <phoneticPr fontId="17" type="noConversion"/>
  <conditionalFormatting sqref="S2:Z2 A2:J3 M2:P6 K2:L14 R2:R15 W2:X20 AA2:AB23 S3:X11 U3:X23 Y3:Z25 A4:B4 C4:J5 Q4:R13 B5:B6 E6:H6 I6:J9 C6:D19 G7:H9 E7:F16 O7:P16 G11:H19 I12:J19 S15:X22 Q16:R27 K18:L18 L19 C20:J23 O21:P25 K23:L23 M29:N33 M7:N24">
    <cfRule type="cellIs" dxfId="2" priority="4" operator="equal">
      <formula>"H"</formula>
    </cfRule>
  </conditionalFormatting>
  <conditionalFormatting sqref="S2:Z2 A2:J3 M2:P6 K2:L14 R2:R15 AA2:XFD23 S3:X11 U3:X23 Y3:Z25 A4:B4 C4:J5 Q4:R13 B5:B6 E6:H6 I6:J9 C6:D19 G7:H9 E7:F16 O7:P16 G11:H19 I12:J19 S15:X22 Q16:R27 K18:L18 L19 C20:J23 O21:P25 K23:L23 M29:N33 M7:N24">
    <cfRule type="cellIs" dxfId="1" priority="3" operator="equal">
      <formula>"M"</formula>
    </cfRule>
  </conditionalFormatting>
  <conditionalFormatting sqref="S2:Z2 A2:J3 M2:P6 K2:L14 R2:R15 AA2:XFD26 S3:X11 U3:X26 Y3:Z28 A4:B4 C4:J5 Q4:R13 B5:B6 E6:H6 I6:J9 C6:D19 G7:H9 E7:F16 O7:P16 G11:H19 I12:J19 S15:X25 Q16:R30 K18:L18 L19 C20:J26 O21:P28 K23:L24 K26:L26 M29:N36 M7:N24">
    <cfRule type="cellIs" dxfId="0" priority="2" operator="equal">
      <formula>"L"</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15"/>
  <sheetViews>
    <sheetView zoomScaleNormal="100" workbookViewId="0">
      <selection activeCell="A11" sqref="A11"/>
    </sheetView>
  </sheetViews>
  <sheetFormatPr defaultColWidth="8.7109375" defaultRowHeight="15" x14ac:dyDescent="0.25"/>
  <cols>
    <col min="1" max="1" width="131.28515625" style="77" bestFit="1" customWidth="1"/>
    <col min="2" max="4" width="11.28515625" style="77" customWidth="1"/>
    <col min="5" max="12" width="40.5703125" style="77" customWidth="1"/>
    <col min="13" max="13" width="40.7109375" style="77" customWidth="1"/>
    <col min="14" max="16384" width="8.7109375" style="77"/>
  </cols>
  <sheetData>
    <row r="1" spans="1:13" s="76" customFormat="1" ht="21.75" thickBot="1" x14ac:dyDescent="0.3">
      <c r="A1" s="270" t="s">
        <v>929</v>
      </c>
      <c r="B1" s="271"/>
      <c r="C1" s="271"/>
      <c r="D1" s="272"/>
      <c r="E1" s="75"/>
      <c r="F1" s="75"/>
      <c r="G1" s="75"/>
      <c r="H1" s="75"/>
      <c r="I1" s="75"/>
      <c r="J1" s="75"/>
      <c r="K1" s="75"/>
      <c r="L1" s="75"/>
      <c r="M1" s="75"/>
    </row>
    <row r="2" spans="1:13" ht="16.5" thickBot="1" x14ac:dyDescent="0.3">
      <c r="A2" s="273" t="s">
        <v>921</v>
      </c>
      <c r="B2" s="275" t="s">
        <v>930</v>
      </c>
      <c r="C2" s="276"/>
      <c r="D2" s="277"/>
    </row>
    <row r="3" spans="1:13" ht="16.5" thickBot="1" x14ac:dyDescent="0.3">
      <c r="A3" s="274"/>
      <c r="B3" s="78" t="s">
        <v>923</v>
      </c>
      <c r="C3" s="78" t="s">
        <v>922</v>
      </c>
      <c r="D3" s="78" t="s">
        <v>924</v>
      </c>
    </row>
    <row r="4" spans="1:13" ht="16.5" thickBot="1" x14ac:dyDescent="0.3">
      <c r="A4" s="135" t="s">
        <v>945</v>
      </c>
      <c r="B4" s="79">
        <v>10</v>
      </c>
      <c r="C4" s="79">
        <v>8</v>
      </c>
      <c r="D4" s="79">
        <v>6</v>
      </c>
    </row>
    <row r="5" spans="1:13" ht="16.5" thickBot="1" x14ac:dyDescent="0.3">
      <c r="A5" s="136" t="s">
        <v>958</v>
      </c>
      <c r="B5" s="80">
        <v>10</v>
      </c>
      <c r="C5" s="80">
        <v>8</v>
      </c>
      <c r="D5" s="80">
        <v>6</v>
      </c>
    </row>
    <row r="6" spans="1:13" ht="16.5" thickBot="1" x14ac:dyDescent="0.3">
      <c r="A6" s="135" t="s">
        <v>946</v>
      </c>
      <c r="B6" s="79">
        <v>9</v>
      </c>
      <c r="C6" s="79">
        <v>7</v>
      </c>
      <c r="D6" s="79">
        <v>5</v>
      </c>
    </row>
    <row r="7" spans="1:13" ht="16.5" thickBot="1" x14ac:dyDescent="0.3">
      <c r="A7" s="136" t="s">
        <v>947</v>
      </c>
      <c r="B7" s="80">
        <v>8</v>
      </c>
      <c r="C7" s="80">
        <v>6</v>
      </c>
      <c r="D7" s="80">
        <v>4</v>
      </c>
    </row>
    <row r="8" spans="1:13" ht="16.5" thickBot="1" x14ac:dyDescent="0.3">
      <c r="A8" s="135" t="s">
        <v>959</v>
      </c>
      <c r="B8" s="79">
        <v>7</v>
      </c>
      <c r="C8" s="79">
        <v>5</v>
      </c>
      <c r="D8" s="79">
        <v>3</v>
      </c>
    </row>
    <row r="9" spans="1:13" ht="16.5" thickBot="1" x14ac:dyDescent="0.3">
      <c r="A9" s="136" t="s">
        <v>960</v>
      </c>
      <c r="B9" s="80">
        <v>6</v>
      </c>
      <c r="C9" s="80">
        <v>4</v>
      </c>
      <c r="D9" s="80">
        <v>2</v>
      </c>
    </row>
    <row r="10" spans="1:13" ht="16.5" thickBot="1" x14ac:dyDescent="0.3">
      <c r="A10" s="135" t="s">
        <v>992</v>
      </c>
      <c r="B10" s="79">
        <v>6</v>
      </c>
      <c r="C10" s="79">
        <v>4</v>
      </c>
      <c r="D10" s="79">
        <v>2</v>
      </c>
    </row>
    <row r="11" spans="1:13" ht="16.5" thickBot="1" x14ac:dyDescent="0.3">
      <c r="A11" s="136" t="s">
        <v>948</v>
      </c>
      <c r="B11" s="80">
        <v>5</v>
      </c>
      <c r="C11" s="80">
        <v>3</v>
      </c>
      <c r="D11" s="80">
        <v>1</v>
      </c>
    </row>
    <row r="12" spans="1:13" ht="16.5" thickBot="1" x14ac:dyDescent="0.3">
      <c r="A12" s="135" t="s">
        <v>961</v>
      </c>
      <c r="B12" s="79">
        <v>4</v>
      </c>
      <c r="C12" s="79">
        <v>2</v>
      </c>
      <c r="D12" s="79">
        <v>0</v>
      </c>
    </row>
    <row r="13" spans="1:13" x14ac:dyDescent="0.25">
      <c r="A13" s="137"/>
    </row>
    <row r="14" spans="1:13" x14ac:dyDescent="0.25">
      <c r="A14" s="137"/>
    </row>
    <row r="15" spans="1:13" x14ac:dyDescent="0.25">
      <c r="A15" s="137"/>
    </row>
  </sheetData>
  <sortState xmlns:xlrd2="http://schemas.microsoft.com/office/spreadsheetml/2017/richdata2" ref="E2:E4">
    <sortCondition ref="E2"/>
  </sortState>
  <mergeCells count="3">
    <mergeCell ref="A1:D1"/>
    <mergeCell ref="A2:A3"/>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L53"/>
  <sheetViews>
    <sheetView zoomScaleNormal="100" workbookViewId="0">
      <pane xSplit="1" ySplit="1" topLeftCell="B2" activePane="bottomRight" state="frozen"/>
      <selection activeCell="BC103" sqref="BC103:BG103"/>
      <selection pane="topRight" activeCell="BC103" sqref="BC103:BG103"/>
      <selection pane="bottomLeft" activeCell="BC103" sqref="BC103:BG103"/>
      <selection pane="bottomRight" activeCell="BC103" sqref="BC103:BG103"/>
    </sheetView>
  </sheetViews>
  <sheetFormatPr defaultColWidth="8.85546875" defaultRowHeight="15" x14ac:dyDescent="0.25"/>
  <cols>
    <col min="1" max="1" width="76.140625" style="98" customWidth="1"/>
    <col min="2" max="2" width="9.7109375" style="25" customWidth="1"/>
    <col min="3" max="3" width="14.28515625" style="89" bestFit="1" customWidth="1"/>
    <col min="4" max="4" width="12.28515625" style="89" customWidth="1"/>
    <col min="5" max="5" width="67" style="134" bestFit="1" customWidth="1"/>
    <col min="6" max="6" width="9.140625" style="89" bestFit="1" customWidth="1"/>
    <col min="7" max="7" width="12" style="25" bestFit="1" customWidth="1"/>
    <col min="8" max="8" width="10.140625" style="25" bestFit="1" customWidth="1"/>
    <col min="9" max="9" width="12.7109375" style="25" customWidth="1"/>
    <col min="10" max="10" width="8.85546875" style="85"/>
    <col min="11" max="11" width="21.28515625" style="88" bestFit="1" customWidth="1"/>
    <col min="12" max="16384" width="8.85546875" style="85"/>
  </cols>
  <sheetData>
    <row r="1" spans="1:12" ht="42.6" customHeight="1" x14ac:dyDescent="0.25">
      <c r="A1" s="90" t="s">
        <v>0</v>
      </c>
      <c r="B1" s="95" t="s">
        <v>425</v>
      </c>
      <c r="C1" s="96" t="s">
        <v>426</v>
      </c>
      <c r="D1" s="96" t="s">
        <v>920</v>
      </c>
      <c r="E1" s="17" t="s">
        <v>921</v>
      </c>
      <c r="F1" s="91" t="s">
        <v>931</v>
      </c>
      <c r="G1" s="91" t="s">
        <v>938</v>
      </c>
      <c r="H1" s="91" t="s">
        <v>919</v>
      </c>
      <c r="I1" s="96" t="s">
        <v>932</v>
      </c>
      <c r="K1" s="278" t="s">
        <v>911</v>
      </c>
      <c r="L1" s="279"/>
    </row>
    <row r="2" spans="1:12" x14ac:dyDescent="0.25">
      <c r="A2" s="97" t="str" cm="1">
        <f t="array" ref="A2">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Sheet'!B$12:B$216)-11),ROWS($M$12:M12)))), "")</f>
        <v/>
      </c>
      <c r="B2" s="92" t="str" cm="1">
        <f t="array" ref="B2">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Sheet'!B$12:B$216)-11),ROWS($M$12:M12)))), "")</f>
        <v/>
      </c>
      <c r="C2" s="93" t="str" cm="1">
        <f t="array" ref="C2">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Sheet'!B$12:B$216)-11),ROWS($M$12:M12)))), "")</f>
        <v/>
      </c>
      <c r="D2" s="93" t="str">
        <f>IFERROR(VLOOKUP(A2,'Equipment List'!$A$2:$B$33,2,FALSE),IFERROR(VLOOKUP(A2,'Equipment List'!$C$2:$D$33,2,FALSE),IFERROR(VLOOKUP(A2,'Equipment List'!$E$2:$F$33,2,FALSE),IFERROR(VLOOKUP(A2,'Equipment List'!$G$2:$H$33,2,FALSE),IFERROR(VLOOKUP(A2,'Equipment List'!$I$2:$J$33,2,FALSE),IFERROR(VLOOKUP(A2,'Equipment List'!$K$2:$L$33,2,FALSE),IFERROR(VLOOKUP(A2,'Equipment List'!$M$2:$N$34,2,FALSE),IFERROR(VLOOKUP(A2,'Equipment List'!$Q$2:$R$33,2,FALSE),IFERROR(VLOOKUP(A2,'Equipment List'!$S$2:$T$33,2,FALSE),IFERROR(VLOOKUP(A2,'Equipment List'!$U$2:$V$33,2,FALSE),IFERROR(VLOOKUP(A2,'Equipment List'!$W$2:$X$33,2,FALSE),IFERROR(VLOOKUP(A2,'Equipment List'!$Y$2:$Z$33,2,FALSE),IFERROR(VLOOKUP(A2,'Equipment List'!$O$2:$P$33,2,FALSE), IFERROR(VLOOKUP(A2,'Equipment List'!$AA$2:$AB$33,2,FALSE), "-"))))))))))))))</f>
        <v>-</v>
      </c>
      <c r="E2" s="132" t="str" cm="1">
        <f t="array" ref="E2">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Sheet'!B$12:B$216)-11),ROWS($M$12:M12)))), "")</f>
        <v/>
      </c>
      <c r="F2" s="92" t="str">
        <f>_xlfn.IFNA(MATCH(E2,'Justification Lookup'!$A$4:$A$12, 0), "")</f>
        <v/>
      </c>
      <c r="G2" s="92" t="str">
        <f>_xlfn.IFNA(MATCH(D2,'Justification Lookup'!$B$3:$D$3, 0), "")</f>
        <v/>
      </c>
      <c r="H2" s="92">
        <f>IFERROR(INDEX('Justification Lookup'!$B$4:$D$12, F2, G2), 0)</f>
        <v>0</v>
      </c>
      <c r="I2" s="94">
        <f>IFERROR((C2/'Budget Detail Sheet'!BD$6)*H2,0)</f>
        <v>0</v>
      </c>
      <c r="K2" s="70" t="s">
        <v>907</v>
      </c>
      <c r="L2" s="86" t="str">
        <f>IF('Cover Sheet'!L8="", "", 'Cover Sheet'!L8)</f>
        <v/>
      </c>
    </row>
    <row r="3" spans="1:12" x14ac:dyDescent="0.25">
      <c r="A3" s="97" t="str" cm="1">
        <f t="array" ref="A3">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Sheet'!B$12:B$216)-11),ROWS($M$12:M13)))), "")</f>
        <v/>
      </c>
      <c r="B3" s="92" t="str" cm="1">
        <f t="array" ref="B3">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Sheet'!B$12:B$216)-11),ROWS($M$12:M13)))), "")</f>
        <v/>
      </c>
      <c r="C3" s="93" t="str" cm="1">
        <f t="array" ref="C3">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Sheet'!B$12:B$216)-11),ROWS($M$12:M13)))), "")</f>
        <v/>
      </c>
      <c r="D3" s="93" t="str">
        <f>IFERROR(VLOOKUP(A3,'Equipment List'!$A$2:$B$33,2,FALSE),IFERROR(VLOOKUP(A3,'Equipment List'!$C$2:$D$33,2,FALSE),IFERROR(VLOOKUP(A3,'Equipment List'!$E$2:$F$33,2,FALSE),IFERROR(VLOOKUP(A3,'Equipment List'!$G$2:$H$33,2,FALSE),IFERROR(VLOOKUP(A3,'Equipment List'!$I$2:$J$33,2,FALSE),IFERROR(VLOOKUP(A3,'Equipment List'!$K$2:$L$33,2,FALSE),IFERROR(VLOOKUP(A3,'Equipment List'!$M$2:$N$34,2,FALSE),IFERROR(VLOOKUP(A3,'Equipment List'!$Q$2:$R$33,2,FALSE),IFERROR(VLOOKUP(A3,'Equipment List'!$S$2:$T$33,2,FALSE),IFERROR(VLOOKUP(A3,'Equipment List'!$U$2:$V$33,2,FALSE),IFERROR(VLOOKUP(A3,'Equipment List'!$W$2:$X$33,2,FALSE),IFERROR(VLOOKUP(A3,'Equipment List'!$Y$2:$Z$33,2,FALSE),IFERROR(VLOOKUP(A3,'Equipment List'!$O$2:$P$33,2,FALSE), IFERROR(VLOOKUP(A3,'Equipment List'!$AA$2:$AB$33,2,FALSE), "-"))))))))))))))</f>
        <v>-</v>
      </c>
      <c r="E3" s="132" t="str" cm="1">
        <f t="array" ref="E3">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Sheet'!B$12:B$216)-11),ROWS($M$12:M13)))), "")</f>
        <v/>
      </c>
      <c r="F3" s="92" t="str">
        <f>_xlfn.IFNA(MATCH(E3,'Justification Lookup'!$A$4:$A$12, 0), "")</f>
        <v/>
      </c>
      <c r="G3" s="92" t="str">
        <f>_xlfn.IFNA(MATCH(D3,'Justification Lookup'!$B$3:$D$3, 0), "")</f>
        <v/>
      </c>
      <c r="H3" s="92">
        <f>IFERROR(INDEX('Justification Lookup'!$B$4:$D$12, F3, G3), 0)</f>
        <v>0</v>
      </c>
      <c r="I3" s="94">
        <f>IFERROR((C3/'Budget Detail Sheet'!BD$6)*H3,0)</f>
        <v>0</v>
      </c>
      <c r="K3" s="71" t="s">
        <v>909</v>
      </c>
      <c r="L3" s="86" t="str">
        <f>IF('Cover Sheet'!J10="", "", 'Cover Sheet'!J10)</f>
        <v/>
      </c>
    </row>
    <row r="4" spans="1:12" x14ac:dyDescent="0.25">
      <c r="A4" s="97" t="str" cm="1">
        <f t="array" ref="A4">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Sheet'!B$12:B$216)-11),ROWS($M$12:M14)))), "")</f>
        <v/>
      </c>
      <c r="B4" s="92" t="str" cm="1">
        <f t="array" ref="B4">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Sheet'!B$12:B$216)-11),ROWS($M$12:M14)))), "")</f>
        <v/>
      </c>
      <c r="C4" s="93" t="str" cm="1">
        <f t="array" ref="C4">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Sheet'!B$12:B$216)-11),ROWS($M$12:M14)))), "")</f>
        <v/>
      </c>
      <c r="D4" s="93" t="str">
        <f>IFERROR(VLOOKUP(A4,'Equipment List'!$A$2:$B$33,2,FALSE),IFERROR(VLOOKUP(A4,'Equipment List'!$C$2:$D$33,2,FALSE),IFERROR(VLOOKUP(A4,'Equipment List'!$E$2:$F$33,2,FALSE),IFERROR(VLOOKUP(A4,'Equipment List'!$G$2:$H$33,2,FALSE),IFERROR(VLOOKUP(A4,'Equipment List'!$I$2:$J$33,2,FALSE),IFERROR(VLOOKUP(A4,'Equipment List'!$K$2:$L$33,2,FALSE),IFERROR(VLOOKUP(A4,'Equipment List'!$M$2:$N$34,2,FALSE),IFERROR(VLOOKUP(A4,'Equipment List'!$Q$2:$R$33,2,FALSE),IFERROR(VLOOKUP(A4,'Equipment List'!$S$2:$T$33,2,FALSE),IFERROR(VLOOKUP(A4,'Equipment List'!$U$2:$V$33,2,FALSE),IFERROR(VLOOKUP(A4,'Equipment List'!$W$2:$X$33,2,FALSE),IFERROR(VLOOKUP(A4,'Equipment List'!$Y$2:$Z$33,2,FALSE),IFERROR(VLOOKUP(A4,'Equipment List'!$O$2:$P$33,2,FALSE), IFERROR(VLOOKUP(A4,'Equipment List'!$AA$2:$AB$33,2,FALSE), "-"))))))))))))))</f>
        <v>-</v>
      </c>
      <c r="E4" s="132" t="str" cm="1">
        <f t="array" ref="E4">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Sheet'!B$12:B$216)-11),ROWS($M$12:M14)))), "")</f>
        <v/>
      </c>
      <c r="F4" s="92" t="str">
        <f>_xlfn.IFNA(MATCH(E4,'Justification Lookup'!$A$4:$A$12, 0), "")</f>
        <v/>
      </c>
      <c r="G4" s="92" t="str">
        <f>_xlfn.IFNA(MATCH(D4,'Justification Lookup'!$B$3:$D$3, 0), "")</f>
        <v/>
      </c>
      <c r="H4" s="92">
        <f>IFERROR(INDEX('Justification Lookup'!$B$4:$D$12, F4, G4), 0)</f>
        <v>0</v>
      </c>
      <c r="I4" s="94">
        <f>IFERROR((C4/'Budget Detail Sheet'!BD$6)*H4,0)</f>
        <v>0</v>
      </c>
      <c r="K4" s="71" t="s">
        <v>908</v>
      </c>
      <c r="L4" s="86" t="str">
        <f>IF('Cover Sheet'!AJ8="", "", 'Cover Sheet'!AJ8)</f>
        <v/>
      </c>
    </row>
    <row r="5" spans="1:12" x14ac:dyDescent="0.25">
      <c r="A5" s="97" t="str" cm="1">
        <f t="array" ref="A5">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Sheet'!B$12:B$216)-11),ROWS($M$12:M15)))), "")</f>
        <v/>
      </c>
      <c r="B5" s="92" t="str" cm="1">
        <f t="array" ref="B5">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Sheet'!B$12:B$216)-11),ROWS($M$12:M15)))), "")</f>
        <v/>
      </c>
      <c r="C5" s="93" t="str" cm="1">
        <f t="array" ref="C5">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Sheet'!B$12:B$216)-11),ROWS($M$12:M15)))), "")</f>
        <v/>
      </c>
      <c r="D5" s="93" t="str">
        <f>IFERROR(VLOOKUP(A5,'Equipment List'!$A$2:$B$33,2,FALSE),IFERROR(VLOOKUP(A5,'Equipment List'!$C$2:$D$33,2,FALSE),IFERROR(VLOOKUP(A5,'Equipment List'!$E$2:$F$33,2,FALSE),IFERROR(VLOOKUP(A5,'Equipment List'!$G$2:$H$33,2,FALSE),IFERROR(VLOOKUP(A5,'Equipment List'!$I$2:$J$33,2,FALSE),IFERROR(VLOOKUP(A5,'Equipment List'!$K$2:$L$33,2,FALSE),IFERROR(VLOOKUP(A5,'Equipment List'!$M$2:$N$34,2,FALSE),IFERROR(VLOOKUP(A5,'Equipment List'!$Q$2:$R$33,2,FALSE),IFERROR(VLOOKUP(A5,'Equipment List'!$S$2:$T$33,2,FALSE),IFERROR(VLOOKUP(A5,'Equipment List'!$U$2:$V$33,2,FALSE),IFERROR(VLOOKUP(A5,'Equipment List'!$W$2:$X$33,2,FALSE),IFERROR(VLOOKUP(A5,'Equipment List'!$Y$2:$Z$33,2,FALSE),IFERROR(VLOOKUP(A5,'Equipment List'!$O$2:$P$33,2,FALSE), IFERROR(VLOOKUP(A5,'Equipment List'!$AA$2:$AB$33,2,FALSE), "-"))))))))))))))</f>
        <v>-</v>
      </c>
      <c r="E5" s="132" t="str" cm="1">
        <f t="array" ref="E5">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Sheet'!B$12:B$216)-11),ROWS($M$12:M15)))), "")</f>
        <v/>
      </c>
      <c r="F5" s="92" t="str">
        <f>_xlfn.IFNA(MATCH(E5,'Justification Lookup'!$A$4:$A$12, 0), "")</f>
        <v/>
      </c>
      <c r="G5" s="92" t="str">
        <f>_xlfn.IFNA(MATCH(D5,'Justification Lookup'!$B$3:$D$3, 0), "")</f>
        <v/>
      </c>
      <c r="H5" s="92">
        <f>IFERROR(INDEX('Justification Lookup'!$B$4:$D$12, F5, G5), 0)</f>
        <v>0</v>
      </c>
      <c r="I5" s="94">
        <f>IFERROR((C5/'Budget Detail Sheet'!BD$6)*H5,0)</f>
        <v>0</v>
      </c>
      <c r="K5" s="72" t="s">
        <v>910</v>
      </c>
      <c r="L5" s="86" t="str">
        <f>IF('Cover Sheet'!AK10="", "", 'Cover Sheet'!AK10)</f>
        <v/>
      </c>
    </row>
    <row r="6" spans="1:12" x14ac:dyDescent="0.25">
      <c r="A6" s="97" t="str" cm="1">
        <f t="array" ref="A6">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Sheet'!B$12:B$216)-11),ROWS($M$12:M16)))), "")</f>
        <v/>
      </c>
      <c r="B6" s="92" t="str" cm="1">
        <f t="array" ref="B6">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Sheet'!B$12:B$216)-11),ROWS($M$12:M16)))), "")</f>
        <v/>
      </c>
      <c r="C6" s="93" t="str" cm="1">
        <f t="array" ref="C6">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Sheet'!B$12:B$216)-11),ROWS($M$12:M16)))), "")</f>
        <v/>
      </c>
      <c r="D6" s="93" t="str">
        <f>IFERROR(VLOOKUP(A6,'Equipment List'!$A$2:$B$33,2,FALSE),IFERROR(VLOOKUP(A6,'Equipment List'!$C$2:$D$33,2,FALSE),IFERROR(VLOOKUP(A6,'Equipment List'!$E$2:$F$33,2,FALSE),IFERROR(VLOOKUP(A6,'Equipment List'!$G$2:$H$33,2,FALSE),IFERROR(VLOOKUP(A6,'Equipment List'!$I$2:$J$33,2,FALSE),IFERROR(VLOOKUP(A6,'Equipment List'!$K$2:$L$33,2,FALSE),IFERROR(VLOOKUP(A6,'Equipment List'!$M$2:$N$34,2,FALSE),IFERROR(VLOOKUP(A6,'Equipment List'!$Q$2:$R$33,2,FALSE),IFERROR(VLOOKUP(A6,'Equipment List'!$S$2:$T$33,2,FALSE),IFERROR(VLOOKUP(A6,'Equipment List'!$U$2:$V$33,2,FALSE),IFERROR(VLOOKUP(A6,'Equipment List'!$W$2:$X$33,2,FALSE),IFERROR(VLOOKUP(A6,'Equipment List'!$Y$2:$Z$33,2,FALSE),IFERROR(VLOOKUP(A6,'Equipment List'!$O$2:$P$33,2,FALSE), IFERROR(VLOOKUP(A6,'Equipment List'!$AA$2:$AB$33,2,FALSE), "-"))))))))))))))</f>
        <v>-</v>
      </c>
      <c r="E6" s="132" t="str" cm="1">
        <f t="array" ref="E6">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Sheet'!B$12:B$216)-11),ROWS($M$12:M16)))), "")</f>
        <v/>
      </c>
      <c r="F6" s="92" t="str">
        <f>_xlfn.IFNA(MATCH(E6,'Justification Lookup'!$A$4:$A$12, 0), "")</f>
        <v/>
      </c>
      <c r="G6" s="92" t="str">
        <f>_xlfn.IFNA(MATCH(D6,'Justification Lookup'!$B$3:$D$3, 0), "")</f>
        <v/>
      </c>
      <c r="H6" s="92">
        <f>IFERROR(INDEX('Justification Lookup'!$B$4:$D$12, F6, G6), 0)</f>
        <v>0</v>
      </c>
      <c r="I6" s="94">
        <f>IFERROR((C6/'Budget Detail Sheet'!BD$6)*H6,0)</f>
        <v>0</v>
      </c>
      <c r="K6" s="71" t="s">
        <v>900</v>
      </c>
      <c r="L6" s="86" t="str">
        <f>IF('Cover Sheet'!AC14="", "", 'Cover Sheet'!AC14)</f>
        <v/>
      </c>
    </row>
    <row r="7" spans="1:12" x14ac:dyDescent="0.25">
      <c r="A7" s="97" t="str" cm="1">
        <f t="array" ref="A7">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Sheet'!B$12:B$216)-11),ROWS($M$12:M17)))), "")</f>
        <v/>
      </c>
      <c r="B7" s="92" t="str" cm="1">
        <f t="array" ref="B7">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Sheet'!B$12:B$216)-11),ROWS($M$12:M17)))), "")</f>
        <v/>
      </c>
      <c r="C7" s="93" t="str" cm="1">
        <f t="array" ref="C7">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Sheet'!B$12:B$216)-11),ROWS($M$12:M17)))), "")</f>
        <v/>
      </c>
      <c r="D7" s="93" t="str">
        <f>IFERROR(VLOOKUP(A7,'Equipment List'!$A$2:$B$33,2,FALSE),IFERROR(VLOOKUP(A7,'Equipment List'!$C$2:$D$33,2,FALSE),IFERROR(VLOOKUP(A7,'Equipment List'!$E$2:$F$33,2,FALSE),IFERROR(VLOOKUP(A7,'Equipment List'!$G$2:$H$33,2,FALSE),IFERROR(VLOOKUP(A7,'Equipment List'!$I$2:$J$33,2,FALSE),IFERROR(VLOOKUP(A7,'Equipment List'!$K$2:$L$33,2,FALSE),IFERROR(VLOOKUP(A7,'Equipment List'!$M$2:$N$34,2,FALSE),IFERROR(VLOOKUP(A7,'Equipment List'!$Q$2:$R$33,2,FALSE),IFERROR(VLOOKUP(A7,'Equipment List'!$S$2:$T$33,2,FALSE),IFERROR(VLOOKUP(A7,'Equipment List'!$U$2:$V$33,2,FALSE),IFERROR(VLOOKUP(A7,'Equipment List'!$W$2:$X$33,2,FALSE),IFERROR(VLOOKUP(A7,'Equipment List'!$Y$2:$Z$33,2,FALSE),IFERROR(VLOOKUP(A7,'Equipment List'!$O$2:$P$33,2,FALSE), IFERROR(VLOOKUP(A7,'Equipment List'!$AA$2:$AB$33,2,FALSE), "-"))))))))))))))</f>
        <v>-</v>
      </c>
      <c r="E7" s="132" t="str" cm="1">
        <f t="array" ref="E7">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Sheet'!B$12:B$216)-11),ROWS($M$12:M17)))), "")</f>
        <v/>
      </c>
      <c r="F7" s="92" t="str">
        <f>_xlfn.IFNA(MATCH(E7,'Justification Lookup'!$A$4:$A$12, 0), "")</f>
        <v/>
      </c>
      <c r="G7" s="92" t="str">
        <f>_xlfn.IFNA(MATCH(D7,'Justification Lookup'!$B$3:$D$3, 0), "")</f>
        <v/>
      </c>
      <c r="H7" s="92">
        <f>IFERROR(INDEX('Justification Lookup'!$B$4:$D$12, F7, G7), 0)</f>
        <v>0</v>
      </c>
      <c r="I7" s="94">
        <f>IFERROR((C7/'Budget Detail Sheet'!BD$6)*H7,0)</f>
        <v>0</v>
      </c>
      <c r="K7" s="71" t="s">
        <v>901</v>
      </c>
      <c r="L7" s="86" t="str">
        <f>IF('Cover Sheet'!I14="","",'Cover Sheet'!I14)</f>
        <v/>
      </c>
    </row>
    <row r="8" spans="1:12" x14ac:dyDescent="0.25">
      <c r="A8" s="97" t="str" cm="1">
        <f t="array" ref="A8">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Sheet'!B$12:B$216)-11),ROWS($M$12:M18)))), "")</f>
        <v/>
      </c>
      <c r="B8" s="92" t="str" cm="1">
        <f t="array" ref="B8">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Sheet'!B$12:B$216)-11),ROWS($M$12:M18)))), "")</f>
        <v/>
      </c>
      <c r="C8" s="93" t="str" cm="1">
        <f t="array" ref="C8">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Sheet'!B$12:B$216)-11),ROWS($M$12:M18)))), "")</f>
        <v/>
      </c>
      <c r="D8" s="93" t="str">
        <f>IFERROR(VLOOKUP(A8,'Equipment List'!$A$2:$B$33,2,FALSE),IFERROR(VLOOKUP(A8,'Equipment List'!$C$2:$D$33,2,FALSE),IFERROR(VLOOKUP(A8,'Equipment List'!$E$2:$F$33,2,FALSE),IFERROR(VLOOKUP(A8,'Equipment List'!$G$2:$H$33,2,FALSE),IFERROR(VLOOKUP(A8,'Equipment List'!$I$2:$J$33,2,FALSE),IFERROR(VLOOKUP(A8,'Equipment List'!$K$2:$L$33,2,FALSE),IFERROR(VLOOKUP(A8,'Equipment List'!$M$2:$N$34,2,FALSE),IFERROR(VLOOKUP(A8,'Equipment List'!$Q$2:$R$33,2,FALSE),IFERROR(VLOOKUP(A8,'Equipment List'!$S$2:$T$33,2,FALSE),IFERROR(VLOOKUP(A8,'Equipment List'!$U$2:$V$33,2,FALSE),IFERROR(VLOOKUP(A8,'Equipment List'!$W$2:$X$33,2,FALSE),IFERROR(VLOOKUP(A8,'Equipment List'!$Y$2:$Z$33,2,FALSE),IFERROR(VLOOKUP(A8,'Equipment List'!$O$2:$P$33,2,FALSE), IFERROR(VLOOKUP(A8,'Equipment List'!$AA$2:$AB$33,2,FALSE), "-"))))))))))))))</f>
        <v>-</v>
      </c>
      <c r="E8" s="132" t="str" cm="1">
        <f t="array" ref="E8">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Sheet'!B$12:B$216)-11),ROWS($M$12:M18)))), "")</f>
        <v/>
      </c>
      <c r="F8" s="92" t="str">
        <f>_xlfn.IFNA(MATCH(E8,'Justification Lookup'!$A$4:$A$12, 0), "")</f>
        <v/>
      </c>
      <c r="G8" s="92" t="str">
        <f>_xlfn.IFNA(MATCH(D8,'Justification Lookup'!$B$3:$D$3, 0), "")</f>
        <v/>
      </c>
      <c r="H8" s="92">
        <f>IFERROR(INDEX('Justification Lookup'!$B$4:$D$12, F8, G8), 0)</f>
        <v>0</v>
      </c>
      <c r="I8" s="94">
        <f>IFERROR((C8/'Budget Detail Sheet'!BD$6)*H8,0)</f>
        <v>0</v>
      </c>
      <c r="K8" s="71" t="s">
        <v>902</v>
      </c>
      <c r="L8" s="86" t="str">
        <f>IF('Cover Sheet'!J16="", "", 'Cover Sheet'!J16)</f>
        <v/>
      </c>
    </row>
    <row r="9" spans="1:12" x14ac:dyDescent="0.25">
      <c r="A9" s="97" t="str" cm="1">
        <f t="array" ref="A9">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Sheet'!B$12:B$216)-11),ROWS($M$12:M19)))), "")</f>
        <v/>
      </c>
      <c r="B9" s="92" t="str" cm="1">
        <f t="array" ref="B9">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Sheet'!B$12:B$216)-11),ROWS($M$12:M19)))), "")</f>
        <v/>
      </c>
      <c r="C9" s="93" t="str" cm="1">
        <f t="array" ref="C9">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Sheet'!B$12:B$216)-11),ROWS($M$12:M19)))), "")</f>
        <v/>
      </c>
      <c r="D9" s="93" t="str">
        <f>IFERROR(VLOOKUP(A9,'Equipment List'!$A$2:$B$33,2,FALSE),IFERROR(VLOOKUP(A9,'Equipment List'!$C$2:$D$33,2,FALSE),IFERROR(VLOOKUP(A9,'Equipment List'!$E$2:$F$33,2,FALSE),IFERROR(VLOOKUP(A9,'Equipment List'!$G$2:$H$33,2,FALSE),IFERROR(VLOOKUP(A9,'Equipment List'!$I$2:$J$33,2,FALSE),IFERROR(VLOOKUP(A9,'Equipment List'!$K$2:$L$33,2,FALSE),IFERROR(VLOOKUP(A9,'Equipment List'!$M$2:$N$34,2,FALSE),IFERROR(VLOOKUP(A9,'Equipment List'!$Q$2:$R$33,2,FALSE),IFERROR(VLOOKUP(A9,'Equipment List'!$S$2:$T$33,2,FALSE),IFERROR(VLOOKUP(A9,'Equipment List'!$U$2:$V$33,2,FALSE),IFERROR(VLOOKUP(A9,'Equipment List'!$W$2:$X$33,2,FALSE),IFERROR(VLOOKUP(A9,'Equipment List'!$Y$2:$Z$33,2,FALSE),IFERROR(VLOOKUP(A9,'Equipment List'!$O$2:$P$33,2,FALSE), IFERROR(VLOOKUP(A9,'Equipment List'!$AA$2:$AB$33,2,FALSE), "-"))))))))))))))</f>
        <v>-</v>
      </c>
      <c r="E9" s="132" t="str" cm="1">
        <f t="array" ref="E9">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Sheet'!B$12:B$216)-11),ROWS($M$12:M19)))), "")</f>
        <v/>
      </c>
      <c r="F9" s="92" t="str">
        <f>_xlfn.IFNA(MATCH(E9,'Justification Lookup'!$A$4:$A$12, 0), "")</f>
        <v/>
      </c>
      <c r="G9" s="92" t="str">
        <f>_xlfn.IFNA(MATCH(D9,'Justification Lookup'!$B$3:$D$3, 0), "")</f>
        <v/>
      </c>
      <c r="H9" s="92">
        <f>IFERROR(INDEX('Justification Lookup'!$B$4:$D$12, F9, G9), 0)</f>
        <v>0</v>
      </c>
      <c r="I9" s="94">
        <f>IFERROR((C9/'Budget Detail Sheet'!BD$6)*H9,0)</f>
        <v>0</v>
      </c>
      <c r="K9" s="71" t="s">
        <v>903</v>
      </c>
      <c r="L9" s="86" t="str">
        <f>IF('Cover Sheet'!I18="", "", 'Cover Sheet'!I18)</f>
        <v/>
      </c>
    </row>
    <row r="10" spans="1:12" x14ac:dyDescent="0.25">
      <c r="A10" s="97" t="str" cm="1">
        <f t="array" ref="A10">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Sheet'!B$12:B$216)-11),ROWS($M$12:M20)))), "")</f>
        <v/>
      </c>
      <c r="B10" s="92" t="str" cm="1">
        <f t="array" ref="B10">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Sheet'!B$12:B$216)-11),ROWS($M$12:M20)))), "")</f>
        <v/>
      </c>
      <c r="C10" s="93" t="str" cm="1">
        <f t="array" ref="C10">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Sheet'!B$12:B$216)-11),ROWS($M$12:M20)))), "")</f>
        <v/>
      </c>
      <c r="D10" s="93" t="str">
        <f>IFERROR(VLOOKUP(A10,'Equipment List'!$A$2:$B$33,2,FALSE),IFERROR(VLOOKUP(A10,'Equipment List'!$C$2:$D$33,2,FALSE),IFERROR(VLOOKUP(A10,'Equipment List'!$E$2:$F$33,2,FALSE),IFERROR(VLOOKUP(A10,'Equipment List'!$G$2:$H$33,2,FALSE),IFERROR(VLOOKUP(A10,'Equipment List'!$I$2:$J$33,2,FALSE),IFERROR(VLOOKUP(A10,'Equipment List'!$K$2:$L$33,2,FALSE),IFERROR(VLOOKUP(A10,'Equipment List'!$M$2:$N$34,2,FALSE),IFERROR(VLOOKUP(A10,'Equipment List'!$Q$2:$R$33,2,FALSE),IFERROR(VLOOKUP(A10,'Equipment List'!$S$2:$T$33,2,FALSE),IFERROR(VLOOKUP(A10,'Equipment List'!$U$2:$V$33,2,FALSE),IFERROR(VLOOKUP(A10,'Equipment List'!$W$2:$X$33,2,FALSE),IFERROR(VLOOKUP(A10,'Equipment List'!$Y$2:$Z$33,2,FALSE),IFERROR(VLOOKUP(A10,'Equipment List'!$O$2:$P$33,2,FALSE), IFERROR(VLOOKUP(A10,'Equipment List'!$AA$2:$AB$33,2,FALSE), "-"))))))))))))))</f>
        <v>-</v>
      </c>
      <c r="E10" s="132" t="str" cm="1">
        <f t="array" ref="E10">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Sheet'!B$12:B$216)-11),ROWS($M$12:M20)))), "")</f>
        <v/>
      </c>
      <c r="F10" s="92" t="str">
        <f>_xlfn.IFNA(MATCH(E10,'Justification Lookup'!$A$4:$A$12, 0), "")</f>
        <v/>
      </c>
      <c r="G10" s="92" t="str">
        <f>_xlfn.IFNA(MATCH(D10,'Justification Lookup'!$B$3:$D$3, 0), "")</f>
        <v/>
      </c>
      <c r="H10" s="92">
        <f>IFERROR(INDEX('Justification Lookup'!$B$4:$D$12, F10, G10), 0)</f>
        <v>0</v>
      </c>
      <c r="I10" s="94">
        <f>IFERROR((C10/'Budget Detail Sheet'!BD$6)*H10,0)</f>
        <v>0</v>
      </c>
      <c r="K10" s="71" t="s">
        <v>904</v>
      </c>
      <c r="L10" s="86" t="str">
        <f>IF('Cover Sheet'!F20="", "", 'Cover Sheet'!F20)</f>
        <v/>
      </c>
    </row>
    <row r="11" spans="1:12" x14ac:dyDescent="0.25">
      <c r="A11" s="97" t="str" cm="1">
        <f t="array" ref="A11">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Sheet'!B$12:B$216)-11),ROWS($M$12:M21)))), "")</f>
        <v/>
      </c>
      <c r="B11" s="92" t="str" cm="1">
        <f t="array" ref="B11">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Sheet'!B$12:B$216)-11),ROWS($M$12:M21)))), "")</f>
        <v/>
      </c>
      <c r="C11" s="93" t="str" cm="1">
        <f t="array" ref="C11">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Sheet'!B$12:B$216)-11),ROWS($M$12:M21)))), "")</f>
        <v/>
      </c>
      <c r="D11" s="93" t="str">
        <f>IFERROR(VLOOKUP(A11,'Equipment List'!$A$2:$B$33,2,FALSE),IFERROR(VLOOKUP(A11,'Equipment List'!$C$2:$D$33,2,FALSE),IFERROR(VLOOKUP(A11,'Equipment List'!$E$2:$F$33,2,FALSE),IFERROR(VLOOKUP(A11,'Equipment List'!$G$2:$H$33,2,FALSE),IFERROR(VLOOKUP(A11,'Equipment List'!$I$2:$J$33,2,FALSE),IFERROR(VLOOKUP(A11,'Equipment List'!$K$2:$L$33,2,FALSE),IFERROR(VLOOKUP(A11,'Equipment List'!$M$2:$N$34,2,FALSE),IFERROR(VLOOKUP(A11,'Equipment List'!$Q$2:$R$33,2,FALSE),IFERROR(VLOOKUP(A11,'Equipment List'!$S$2:$T$33,2,FALSE),IFERROR(VLOOKUP(A11,'Equipment List'!$U$2:$V$33,2,FALSE),IFERROR(VLOOKUP(A11,'Equipment List'!$W$2:$X$33,2,FALSE),IFERROR(VLOOKUP(A11,'Equipment List'!$Y$2:$Z$33,2,FALSE),IFERROR(VLOOKUP(A11,'Equipment List'!$O$2:$P$33,2,FALSE), IFERROR(VLOOKUP(A11,'Equipment List'!$AA$2:$AB$33,2,FALSE), "-"))))))))))))))</f>
        <v>-</v>
      </c>
      <c r="E11" s="132" t="str" cm="1">
        <f t="array" ref="E11">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Sheet'!B$12:B$216)-11),ROWS($M$12:M21)))), "")</f>
        <v/>
      </c>
      <c r="F11" s="92" t="str">
        <f>_xlfn.IFNA(MATCH(E11,'Justification Lookup'!$A$4:$A$12, 0), "")</f>
        <v/>
      </c>
      <c r="G11" s="92" t="str">
        <f>_xlfn.IFNA(MATCH(D11,'Justification Lookup'!$B$3:$D$3, 0), "")</f>
        <v/>
      </c>
      <c r="H11" s="92">
        <f>IFERROR(INDEX('Justification Lookup'!$B$4:$D$12, F11, G11), 0)</f>
        <v>0</v>
      </c>
      <c r="I11" s="94">
        <f>IFERROR((C11/'Budget Detail Sheet'!BD$6)*H11,0)</f>
        <v>0</v>
      </c>
      <c r="K11" s="73" t="s">
        <v>906</v>
      </c>
      <c r="L11" s="86" t="str">
        <f>IF('Cover Sheet'!AI16="", "", 'Cover Sheet'!AI16)</f>
        <v/>
      </c>
    </row>
    <row r="12" spans="1:12" x14ac:dyDescent="0.25">
      <c r="A12" s="97" t="str" cm="1">
        <f t="array" ref="A12">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Sheet'!B$12:B$216)-11),ROWS($M$12:M22)))), "")</f>
        <v/>
      </c>
      <c r="B12" s="92" t="str" cm="1">
        <f t="array" ref="B12">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Sheet'!B$12:B$216)-11),ROWS($M$12:M22)))), "")</f>
        <v/>
      </c>
      <c r="C12" s="93" t="str" cm="1">
        <f t="array" ref="C12">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Sheet'!B$12:B$216)-11),ROWS($M$12:M22)))), "")</f>
        <v/>
      </c>
      <c r="D12" s="93" t="str">
        <f>IFERROR(VLOOKUP(A12,'Equipment List'!$A$2:$B$33,2,FALSE),IFERROR(VLOOKUP(A12,'Equipment List'!$C$2:$D$33,2,FALSE),IFERROR(VLOOKUP(A12,'Equipment List'!$E$2:$F$33,2,FALSE),IFERROR(VLOOKUP(A12,'Equipment List'!$G$2:$H$33,2,FALSE),IFERROR(VLOOKUP(A12,'Equipment List'!$I$2:$J$33,2,FALSE),IFERROR(VLOOKUP(A12,'Equipment List'!$K$2:$L$33,2,FALSE),IFERROR(VLOOKUP(A12,'Equipment List'!$M$2:$N$34,2,FALSE),IFERROR(VLOOKUP(A12,'Equipment List'!$Q$2:$R$33,2,FALSE),IFERROR(VLOOKUP(A12,'Equipment List'!$S$2:$T$33,2,FALSE),IFERROR(VLOOKUP(A12,'Equipment List'!$U$2:$V$33,2,FALSE),IFERROR(VLOOKUP(A12,'Equipment List'!$W$2:$X$33,2,FALSE),IFERROR(VLOOKUP(A12,'Equipment List'!$Y$2:$Z$33,2,FALSE),IFERROR(VLOOKUP(A12,'Equipment List'!$O$2:$P$33,2,FALSE), IFERROR(VLOOKUP(A12,'Equipment List'!$AA$2:$AB$33,2,FALSE), "-"))))))))))))))</f>
        <v>-</v>
      </c>
      <c r="E12" s="132" t="str" cm="1">
        <f t="array" ref="E12">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Sheet'!B$12:B$216)-11),ROWS($M$12:M22)))), "")</f>
        <v/>
      </c>
      <c r="F12" s="92" t="str">
        <f>_xlfn.IFNA(MATCH(E12,'Justification Lookup'!$A$4:$A$12, 0), "")</f>
        <v/>
      </c>
      <c r="G12" s="92" t="str">
        <f>_xlfn.IFNA(MATCH(D12,'Justification Lookup'!$B$3:$D$3, 0), "")</f>
        <v/>
      </c>
      <c r="H12" s="92">
        <f>IFERROR(INDEX('Justification Lookup'!$B$4:$D$12, F12, G12), 0)</f>
        <v>0</v>
      </c>
      <c r="I12" s="94">
        <f>IFERROR((C12/'Budget Detail Sheet'!BD$6)*H12,0)</f>
        <v>0</v>
      </c>
      <c r="K12" s="71" t="s">
        <v>905</v>
      </c>
      <c r="L12" s="86" t="str">
        <f>IF('Cover Sheet'!AI18="", "", 'Cover Sheet'!AI18)</f>
        <v/>
      </c>
    </row>
    <row r="13" spans="1:12" x14ac:dyDescent="0.25">
      <c r="A13" s="97" t="str" cm="1">
        <f t="array" ref="A13">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Sheet'!B$12:B$216)-11),ROWS($M$12:M23)))), "")</f>
        <v/>
      </c>
      <c r="B13" s="92" t="str" cm="1">
        <f t="array" ref="B13">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Sheet'!B$12:B$216)-11),ROWS($M$12:M23)))), "")</f>
        <v/>
      </c>
      <c r="C13" s="93" t="str" cm="1">
        <f t="array" ref="C13">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Sheet'!B$12:B$216)-11),ROWS($M$12:M23)))), "")</f>
        <v/>
      </c>
      <c r="D13" s="93" t="str">
        <f>IFERROR(VLOOKUP(A13,'Equipment List'!$A$2:$B$33,2,FALSE),IFERROR(VLOOKUP(A13,'Equipment List'!$C$2:$D$33,2,FALSE),IFERROR(VLOOKUP(A13,'Equipment List'!$E$2:$F$33,2,FALSE),IFERROR(VLOOKUP(A13,'Equipment List'!$G$2:$H$33,2,FALSE),IFERROR(VLOOKUP(A13,'Equipment List'!$I$2:$J$33,2,FALSE),IFERROR(VLOOKUP(A13,'Equipment List'!$K$2:$L$33,2,FALSE),IFERROR(VLOOKUP(A13,'Equipment List'!$M$2:$N$34,2,FALSE),IFERROR(VLOOKUP(A13,'Equipment List'!$Q$2:$R$33,2,FALSE),IFERROR(VLOOKUP(A13,'Equipment List'!$S$2:$T$33,2,FALSE),IFERROR(VLOOKUP(A13,'Equipment List'!$U$2:$V$33,2,FALSE),IFERROR(VLOOKUP(A13,'Equipment List'!$W$2:$X$33,2,FALSE),IFERROR(VLOOKUP(A13,'Equipment List'!$Y$2:$Z$33,2,FALSE),IFERROR(VLOOKUP(A13,'Equipment List'!$O$2:$P$33,2,FALSE), IFERROR(VLOOKUP(A13,'Equipment List'!$AA$2:$AB$33,2,FALSE), "-"))))))))))))))</f>
        <v>-</v>
      </c>
      <c r="E13" s="132" t="str" cm="1">
        <f t="array" ref="E13">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Sheet'!B$12:B$216)-11),ROWS($M$12:M23)))), "")</f>
        <v/>
      </c>
      <c r="F13" s="92" t="str">
        <f>_xlfn.IFNA(MATCH(E13,'Justification Lookup'!$A$4:$A$12, 0), "")</f>
        <v/>
      </c>
      <c r="G13" s="92" t="str">
        <f>_xlfn.IFNA(MATCH(D13,'Justification Lookup'!$B$3:$D$3, 0), "")</f>
        <v/>
      </c>
      <c r="H13" s="92">
        <f>IFERROR(INDEX('Justification Lookup'!$B$4:$D$12, F13, G13), 0)</f>
        <v>0</v>
      </c>
      <c r="I13" s="94">
        <f>IFERROR((C13/'Budget Detail Sheet'!BD$6)*H13,0)</f>
        <v>0</v>
      </c>
      <c r="K13" s="71" t="s">
        <v>912</v>
      </c>
      <c r="L13" s="86" t="str">
        <f>IF('Cover Sheet'!AC24="", "", 'Cover Sheet'!AC24)</f>
        <v/>
      </c>
    </row>
    <row r="14" spans="1:12" x14ac:dyDescent="0.25">
      <c r="A14" s="97" t="str" cm="1">
        <f t="array" ref="A14">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Sheet'!B$12:B$216)-11),ROWS($M$12:M24)))), "")</f>
        <v/>
      </c>
      <c r="B14" s="92" t="str" cm="1">
        <f t="array" ref="B14">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Sheet'!B$12:B$216)-11),ROWS($M$12:M24)))), "")</f>
        <v/>
      </c>
      <c r="C14" s="93" t="str" cm="1">
        <f t="array" ref="C14">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Sheet'!B$12:B$216)-11),ROWS($M$12:M24)))), "")</f>
        <v/>
      </c>
      <c r="D14" s="93" t="str">
        <f>IFERROR(VLOOKUP(A14,'Equipment List'!$A$2:$B$33,2,FALSE),IFERROR(VLOOKUP(A14,'Equipment List'!$C$2:$D$33,2,FALSE),IFERROR(VLOOKUP(A14,'Equipment List'!$E$2:$F$33,2,FALSE),IFERROR(VLOOKUP(A14,'Equipment List'!$G$2:$H$33,2,FALSE),IFERROR(VLOOKUP(A14,'Equipment List'!$I$2:$J$33,2,FALSE),IFERROR(VLOOKUP(A14,'Equipment List'!$K$2:$L$33,2,FALSE),IFERROR(VLOOKUP(A14,'Equipment List'!$M$2:$N$34,2,FALSE),IFERROR(VLOOKUP(A14,'Equipment List'!$Q$2:$R$33,2,FALSE),IFERROR(VLOOKUP(A14,'Equipment List'!$S$2:$T$33,2,FALSE),IFERROR(VLOOKUP(A14,'Equipment List'!$U$2:$V$33,2,FALSE),IFERROR(VLOOKUP(A14,'Equipment List'!$W$2:$X$33,2,FALSE),IFERROR(VLOOKUP(A14,'Equipment List'!$Y$2:$Z$33,2,FALSE),IFERROR(VLOOKUP(A14,'Equipment List'!$O$2:$P$33,2,FALSE), IFERROR(VLOOKUP(A14,'Equipment List'!$AA$2:$AB$33,2,FALSE), "-"))))))))))))))</f>
        <v>-</v>
      </c>
      <c r="E14" s="132" t="str" cm="1">
        <f t="array" ref="E14">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Sheet'!B$12:B$216)-11),ROWS($M$12:M24)))), "")</f>
        <v/>
      </c>
      <c r="F14" s="92" t="str">
        <f>_xlfn.IFNA(MATCH(E14,'Justification Lookup'!$A$4:$A$12, 0), "")</f>
        <v/>
      </c>
      <c r="G14" s="92" t="str">
        <f>_xlfn.IFNA(MATCH(D14,'Justification Lookup'!$B$3:$D$3, 0), "")</f>
        <v/>
      </c>
      <c r="H14" s="92">
        <f>IFERROR(INDEX('Justification Lookup'!$B$4:$D$12, F14, G14), 0)</f>
        <v>0</v>
      </c>
      <c r="I14" s="94">
        <f>IFERROR((C14/'Budget Detail Sheet'!BD$6)*H14,0)</f>
        <v>0</v>
      </c>
      <c r="K14" s="71" t="s">
        <v>913</v>
      </c>
      <c r="L14" s="86" t="str">
        <f>IF('Cover Sheet'!I24="", "", 'Cover Sheet'!I24)</f>
        <v/>
      </c>
    </row>
    <row r="15" spans="1:12" x14ac:dyDescent="0.25">
      <c r="A15" s="97" t="str" cm="1">
        <f t="array" ref="A15">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Sheet'!B$12:B$216)-11),ROWS($M$12:M25)))), "")</f>
        <v/>
      </c>
      <c r="B15" s="92" t="str" cm="1">
        <f t="array" ref="B15">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Sheet'!B$12:B$216)-11),ROWS($M$12:M25)))), "")</f>
        <v/>
      </c>
      <c r="C15" s="93" t="str" cm="1">
        <f t="array" ref="C15">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Sheet'!B$12:B$216)-11),ROWS($M$12:M25)))), "")</f>
        <v/>
      </c>
      <c r="D15" s="93" t="str">
        <f>IFERROR(VLOOKUP(A15,'Equipment List'!$A$2:$B$33,2,FALSE),IFERROR(VLOOKUP(A15,'Equipment List'!$C$2:$D$33,2,FALSE),IFERROR(VLOOKUP(A15,'Equipment List'!$E$2:$F$33,2,FALSE),IFERROR(VLOOKUP(A15,'Equipment List'!$G$2:$H$33,2,FALSE),IFERROR(VLOOKUP(A15,'Equipment List'!$I$2:$J$33,2,FALSE),IFERROR(VLOOKUP(A15,'Equipment List'!$K$2:$L$33,2,FALSE),IFERROR(VLOOKUP(A15,'Equipment List'!$M$2:$N$34,2,FALSE),IFERROR(VLOOKUP(A15,'Equipment List'!$Q$2:$R$33,2,FALSE),IFERROR(VLOOKUP(A15,'Equipment List'!$S$2:$T$33,2,FALSE),IFERROR(VLOOKUP(A15,'Equipment List'!$U$2:$V$33,2,FALSE),IFERROR(VLOOKUP(A15,'Equipment List'!$W$2:$X$33,2,FALSE),IFERROR(VLOOKUP(A15,'Equipment List'!$Y$2:$Z$33,2,FALSE),IFERROR(VLOOKUP(A15,'Equipment List'!$O$2:$P$33,2,FALSE), IFERROR(VLOOKUP(A15,'Equipment List'!$AA$2:$AB$33,2,FALSE), "-"))))))))))))))</f>
        <v>-</v>
      </c>
      <c r="E15" s="132" t="str" cm="1">
        <f t="array" ref="E15">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Sheet'!B$12:B$216)-11),ROWS($M$12:M25)))), "")</f>
        <v/>
      </c>
      <c r="F15" s="92" t="str">
        <f>_xlfn.IFNA(MATCH(E15,'Justification Lookup'!$A$4:$A$12, 0), "")</f>
        <v/>
      </c>
      <c r="G15" s="92" t="str">
        <f>_xlfn.IFNA(MATCH(D15,'Justification Lookup'!$B$3:$D$3, 0), "")</f>
        <v/>
      </c>
      <c r="H15" s="92">
        <f>IFERROR(INDEX('Justification Lookup'!$B$4:$D$12, F15, G15), 0)</f>
        <v>0</v>
      </c>
      <c r="I15" s="94">
        <f>IFERROR((C15/'Budget Detail Sheet'!BD$6)*H15,0)</f>
        <v>0</v>
      </c>
      <c r="K15" s="71" t="s">
        <v>914</v>
      </c>
      <c r="L15" s="86" t="str">
        <f>IF('Cover Sheet'!J26="", "", 'Cover Sheet'!J26)</f>
        <v/>
      </c>
    </row>
    <row r="16" spans="1:12" x14ac:dyDescent="0.25">
      <c r="A16" s="97" t="str" cm="1">
        <f t="array" ref="A16">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Sheet'!B$12:B$216)-11),ROWS($M$12:M26)))), "")</f>
        <v/>
      </c>
      <c r="B16" s="92" t="str" cm="1">
        <f t="array" ref="B16">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Sheet'!B$12:B$216)-11),ROWS($M$12:M26)))), "")</f>
        <v/>
      </c>
      <c r="C16" s="93" t="str" cm="1">
        <f t="array" ref="C16">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Sheet'!B$12:B$216)-11),ROWS($M$12:M26)))), "")</f>
        <v/>
      </c>
      <c r="D16" s="93" t="str">
        <f>IFERROR(VLOOKUP(A16,'Equipment List'!$A$2:$B$33,2,FALSE),IFERROR(VLOOKUP(A16,'Equipment List'!$C$2:$D$33,2,FALSE),IFERROR(VLOOKUP(A16,'Equipment List'!$E$2:$F$33,2,FALSE),IFERROR(VLOOKUP(A16,'Equipment List'!$G$2:$H$33,2,FALSE),IFERROR(VLOOKUP(A16,'Equipment List'!$I$2:$J$33,2,FALSE),IFERROR(VLOOKUP(A16,'Equipment List'!$K$2:$L$33,2,FALSE),IFERROR(VLOOKUP(A16,'Equipment List'!$M$2:$N$34,2,FALSE),IFERROR(VLOOKUP(A16,'Equipment List'!$Q$2:$R$33,2,FALSE),IFERROR(VLOOKUP(A16,'Equipment List'!$S$2:$T$33,2,FALSE),IFERROR(VLOOKUP(A16,'Equipment List'!$U$2:$V$33,2,FALSE),IFERROR(VLOOKUP(A16,'Equipment List'!$W$2:$X$33,2,FALSE),IFERROR(VLOOKUP(A16,'Equipment List'!$Y$2:$Z$33,2,FALSE),IFERROR(VLOOKUP(A16,'Equipment List'!$O$2:$P$33,2,FALSE), IFERROR(VLOOKUP(A16,'Equipment List'!$AA$2:$AB$33,2,FALSE), "-"))))))))))))))</f>
        <v>-</v>
      </c>
      <c r="E16" s="132" t="str" cm="1">
        <f t="array" ref="E16">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Sheet'!B$12:B$216)-11),ROWS($M$12:M26)))), "")</f>
        <v/>
      </c>
      <c r="F16" s="92" t="str">
        <f>_xlfn.IFNA(MATCH(E16,'Justification Lookup'!$A$4:$A$12, 0), "")</f>
        <v/>
      </c>
      <c r="G16" s="92" t="str">
        <f>_xlfn.IFNA(MATCH(D16,'Justification Lookup'!$B$3:$D$3, 0), "")</f>
        <v/>
      </c>
      <c r="H16" s="92">
        <f>IFERROR(INDEX('Justification Lookup'!$B$4:$D$12, F16, G16), 0)</f>
        <v>0</v>
      </c>
      <c r="I16" s="94">
        <f>IFERROR((C16/'Budget Detail Sheet'!BD$6)*H16,0)</f>
        <v>0</v>
      </c>
      <c r="K16" s="71" t="s">
        <v>915</v>
      </c>
      <c r="L16" s="86" t="str">
        <f>IF('Cover Sheet'!I28="", "", 'Cover Sheet'!I28)</f>
        <v/>
      </c>
    </row>
    <row r="17" spans="1:12" x14ac:dyDescent="0.25">
      <c r="A17" s="97" t="str" cm="1">
        <f t="array" ref="A17">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Sheet'!B$12:B$216)-11),ROWS($M$12:M27)))), "")</f>
        <v/>
      </c>
      <c r="B17" s="92" t="str" cm="1">
        <f t="array" ref="B17">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Sheet'!B$12:B$216)-11),ROWS($M$12:M27)))), "")</f>
        <v/>
      </c>
      <c r="C17" s="93" t="str" cm="1">
        <f t="array" ref="C17">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Sheet'!B$12:B$216)-11),ROWS($M$12:M27)))), "")</f>
        <v/>
      </c>
      <c r="D17" s="93" t="str">
        <f>IFERROR(VLOOKUP(A17,'Equipment List'!$A$2:$B$33,2,FALSE),IFERROR(VLOOKUP(A17,'Equipment List'!$C$2:$D$33,2,FALSE),IFERROR(VLOOKUP(A17,'Equipment List'!$E$2:$F$33,2,FALSE),IFERROR(VLOOKUP(A17,'Equipment List'!$G$2:$H$33,2,FALSE),IFERROR(VLOOKUP(A17,'Equipment List'!$I$2:$J$33,2,FALSE),IFERROR(VLOOKUP(A17,'Equipment List'!$K$2:$L$33,2,FALSE),IFERROR(VLOOKUP(A17,'Equipment List'!$M$2:$N$34,2,FALSE),IFERROR(VLOOKUP(A17,'Equipment List'!$Q$2:$R$33,2,FALSE),IFERROR(VLOOKUP(A17,'Equipment List'!$S$2:$T$33,2,FALSE),IFERROR(VLOOKUP(A17,'Equipment List'!$U$2:$V$33,2,FALSE),IFERROR(VLOOKUP(A17,'Equipment List'!$W$2:$X$33,2,FALSE),IFERROR(VLOOKUP(A17,'Equipment List'!$Y$2:$Z$33,2,FALSE),IFERROR(VLOOKUP(A17,'Equipment List'!$O$2:$P$33,2,FALSE), IFERROR(VLOOKUP(A17,'Equipment List'!$AA$2:$AB$33,2,FALSE), "-"))))))))))))))</f>
        <v>-</v>
      </c>
      <c r="E17" s="132" t="str" cm="1">
        <f t="array" ref="E17">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Sheet'!B$12:B$216)-11),ROWS($M$12:M27)))), "")</f>
        <v/>
      </c>
      <c r="F17" s="92" t="str">
        <f>_xlfn.IFNA(MATCH(E17,'Justification Lookup'!$A$4:$A$12, 0), "")</f>
        <v/>
      </c>
      <c r="G17" s="92" t="str">
        <f>_xlfn.IFNA(MATCH(D17,'Justification Lookup'!$B$3:$D$3, 0), "")</f>
        <v/>
      </c>
      <c r="H17" s="92">
        <f>IFERROR(INDEX('Justification Lookup'!$B$4:$D$12, F17, G17), 0)</f>
        <v>0</v>
      </c>
      <c r="I17" s="94">
        <f>IFERROR((C17/'Budget Detail Sheet'!BD$6)*H17,0)</f>
        <v>0</v>
      </c>
      <c r="K17" s="71" t="s">
        <v>916</v>
      </c>
      <c r="L17" s="86" t="str">
        <f>IF('Cover Sheet'!F30="", "", 'Cover Sheet'!F30)</f>
        <v/>
      </c>
    </row>
    <row r="18" spans="1:12" x14ac:dyDescent="0.25">
      <c r="A18" s="97" t="str" cm="1">
        <f t="array" ref="A18">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Sheet'!B$12:B$216)-11),ROWS($M$12:M28)))), "")</f>
        <v/>
      </c>
      <c r="B18" s="92" t="str" cm="1">
        <f t="array" ref="B18">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Sheet'!B$12:B$216)-11),ROWS($M$12:M28)))), "")</f>
        <v/>
      </c>
      <c r="C18" s="93" t="str" cm="1">
        <f t="array" ref="C18">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Sheet'!B$12:B$216)-11),ROWS($M$12:M28)))), "")</f>
        <v/>
      </c>
      <c r="D18" s="93" t="str">
        <f>IFERROR(VLOOKUP(A18,'Equipment List'!$A$2:$B$33,2,FALSE),IFERROR(VLOOKUP(A18,'Equipment List'!$C$2:$D$33,2,FALSE),IFERROR(VLOOKUP(A18,'Equipment List'!$E$2:$F$33,2,FALSE),IFERROR(VLOOKUP(A18,'Equipment List'!$G$2:$H$33,2,FALSE),IFERROR(VLOOKUP(A18,'Equipment List'!$I$2:$J$33,2,FALSE),IFERROR(VLOOKUP(A18,'Equipment List'!$K$2:$L$33,2,FALSE),IFERROR(VLOOKUP(A18,'Equipment List'!$M$2:$N$34,2,FALSE),IFERROR(VLOOKUP(A18,'Equipment List'!$Q$2:$R$33,2,FALSE),IFERROR(VLOOKUP(A18,'Equipment List'!$S$2:$T$33,2,FALSE),IFERROR(VLOOKUP(A18,'Equipment List'!$U$2:$V$33,2,FALSE),IFERROR(VLOOKUP(A18,'Equipment List'!$W$2:$X$33,2,FALSE),IFERROR(VLOOKUP(A18,'Equipment List'!$Y$2:$Z$33,2,FALSE),IFERROR(VLOOKUP(A18,'Equipment List'!$O$2:$P$33,2,FALSE), IFERROR(VLOOKUP(A18,'Equipment List'!$AA$2:$AB$33,2,FALSE), "-"))))))))))))))</f>
        <v>-</v>
      </c>
      <c r="E18" s="132" t="str" cm="1">
        <f t="array" ref="E18">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Sheet'!B$12:B$216)-11),ROWS($M$12:M28)))), "")</f>
        <v/>
      </c>
      <c r="F18" s="92" t="str">
        <f>_xlfn.IFNA(MATCH(E18,'Justification Lookup'!$A$4:$A$12, 0), "")</f>
        <v/>
      </c>
      <c r="G18" s="92" t="str">
        <f>_xlfn.IFNA(MATCH(D18,'Justification Lookup'!$B$3:$D$3, 0), "")</f>
        <v/>
      </c>
      <c r="H18" s="92">
        <f>IFERROR(INDEX('Justification Lookup'!$B$4:$D$12, F18, G18), 0)</f>
        <v>0</v>
      </c>
      <c r="I18" s="94">
        <f>IFERROR((C18/'Budget Detail Sheet'!BD$6)*H18,0)</f>
        <v>0</v>
      </c>
      <c r="K18" s="73" t="s">
        <v>917</v>
      </c>
      <c r="L18" s="86" t="str">
        <f>IF('Cover Sheet'!AI26="", "", 'Cover Sheet'!AI26)</f>
        <v/>
      </c>
    </row>
    <row r="19" spans="1:12" ht="15.75" thickBot="1" x14ac:dyDescent="0.3">
      <c r="A19" s="97" t="str" cm="1">
        <f t="array" ref="A19">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Sheet'!B$12:B$216)-11),ROWS($M$12:M29)))), "")</f>
        <v/>
      </c>
      <c r="B19" s="92" t="str" cm="1">
        <f t="array" ref="B19">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Sheet'!B$12:B$216)-11),ROWS($M$12:M29)))), "")</f>
        <v/>
      </c>
      <c r="C19" s="93" t="str" cm="1">
        <f t="array" ref="C19">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Sheet'!B$12:B$216)-11),ROWS($M$12:M29)))), "")</f>
        <v/>
      </c>
      <c r="D19" s="93" t="str">
        <f>IFERROR(VLOOKUP(A19,'Equipment List'!$A$2:$B$33,2,FALSE),IFERROR(VLOOKUP(A19,'Equipment List'!$C$2:$D$33,2,FALSE),IFERROR(VLOOKUP(A19,'Equipment List'!$E$2:$F$33,2,FALSE),IFERROR(VLOOKUP(A19,'Equipment List'!$G$2:$H$33,2,FALSE),IFERROR(VLOOKUP(A19,'Equipment List'!$I$2:$J$33,2,FALSE),IFERROR(VLOOKUP(A19,'Equipment List'!$K$2:$L$33,2,FALSE),IFERROR(VLOOKUP(A19,'Equipment List'!$M$2:$N$34,2,FALSE),IFERROR(VLOOKUP(A19,'Equipment List'!$Q$2:$R$33,2,FALSE),IFERROR(VLOOKUP(A19,'Equipment List'!$S$2:$T$33,2,FALSE),IFERROR(VLOOKUP(A19,'Equipment List'!$U$2:$V$33,2,FALSE),IFERROR(VLOOKUP(A19,'Equipment List'!$W$2:$X$33,2,FALSE),IFERROR(VLOOKUP(A19,'Equipment List'!$Y$2:$Z$33,2,FALSE),IFERROR(VLOOKUP(A19,'Equipment List'!$O$2:$P$33,2,FALSE), IFERROR(VLOOKUP(A19,'Equipment List'!$AA$2:$AB$33,2,FALSE), "-"))))))))))))))</f>
        <v>-</v>
      </c>
      <c r="E19" s="132" t="str" cm="1">
        <f t="array" ref="E19">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Sheet'!B$12:B$216)-11),ROWS($M$12:M29)))), "")</f>
        <v/>
      </c>
      <c r="F19" s="92" t="str">
        <f>_xlfn.IFNA(MATCH(E19,'Justification Lookup'!$A$4:$A$12, 0), "")</f>
        <v/>
      </c>
      <c r="G19" s="92" t="str">
        <f>_xlfn.IFNA(MATCH(D19,'Justification Lookup'!$B$3:$D$3, 0), "")</f>
        <v/>
      </c>
      <c r="H19" s="92">
        <f>IFERROR(INDEX('Justification Lookup'!$B$4:$D$12, F19, G19), 0)</f>
        <v>0</v>
      </c>
      <c r="I19" s="94">
        <f>IFERROR((C19/'Budget Detail Sheet'!BD$6)*H19,0)</f>
        <v>0</v>
      </c>
      <c r="K19" s="74" t="s">
        <v>918</v>
      </c>
      <c r="L19" s="87" t="str">
        <f>IF('Cover Sheet'!AI28="", "", 'Cover Sheet'!AI28)</f>
        <v/>
      </c>
    </row>
    <row r="20" spans="1:12" x14ac:dyDescent="0.25">
      <c r="A20" s="97" t="str" cm="1">
        <f t="array" ref="A20">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Sheet'!B$12:B$216)-11),ROWS($M$12:M30)))), "")</f>
        <v/>
      </c>
      <c r="B20" s="92" t="str" cm="1">
        <f t="array" ref="B20">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Sheet'!B$12:B$216)-11),ROWS($M$12:M30)))), "")</f>
        <v/>
      </c>
      <c r="C20" s="93" t="str" cm="1">
        <f t="array" ref="C20">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Sheet'!B$12:B$216)-11),ROWS($M$12:M30)))), "")</f>
        <v/>
      </c>
      <c r="D20" s="93" t="str">
        <f>IFERROR(VLOOKUP(A20,'Equipment List'!$A$2:$B$33,2,FALSE),IFERROR(VLOOKUP(A20,'Equipment List'!$C$2:$D$33,2,FALSE),IFERROR(VLOOKUP(A20,'Equipment List'!$E$2:$F$33,2,FALSE),IFERROR(VLOOKUP(A20,'Equipment List'!$G$2:$H$33,2,FALSE),IFERROR(VLOOKUP(A20,'Equipment List'!$I$2:$J$33,2,FALSE),IFERROR(VLOOKUP(A20,'Equipment List'!$K$2:$L$33,2,FALSE),IFERROR(VLOOKUP(A20,'Equipment List'!$M$2:$N$34,2,FALSE),IFERROR(VLOOKUP(A20,'Equipment List'!$Q$2:$R$33,2,FALSE),IFERROR(VLOOKUP(A20,'Equipment List'!$S$2:$T$33,2,FALSE),IFERROR(VLOOKUP(A20,'Equipment List'!$U$2:$V$33,2,FALSE),IFERROR(VLOOKUP(A20,'Equipment List'!$W$2:$X$33,2,FALSE),IFERROR(VLOOKUP(A20,'Equipment List'!$Y$2:$Z$33,2,FALSE),IFERROR(VLOOKUP(A20,'Equipment List'!$O$2:$P$33,2,FALSE), IFERROR(VLOOKUP(A20,'Equipment List'!$AA$2:$AB$33,2,FALSE), "-"))))))))))))))</f>
        <v>-</v>
      </c>
      <c r="E20" s="132" t="str" cm="1">
        <f t="array" ref="E20">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Sheet'!B$12:B$216)-11),ROWS($M$12:M30)))), "")</f>
        <v/>
      </c>
      <c r="F20" s="92" t="str">
        <f>_xlfn.IFNA(MATCH(E20,'Justification Lookup'!$A$4:$A$12, 0), "")</f>
        <v/>
      </c>
      <c r="G20" s="92" t="str">
        <f>_xlfn.IFNA(MATCH(D20,'Justification Lookup'!$B$3:$D$3, 0), "")</f>
        <v/>
      </c>
      <c r="H20" s="92">
        <f>IFERROR(INDEX('Justification Lookup'!$B$4:$D$12, F20, G20), 0)</f>
        <v>0</v>
      </c>
      <c r="I20" s="94">
        <f>IFERROR((C20/'Budget Detail Sheet'!BD$6)*H20,0)</f>
        <v>0</v>
      </c>
    </row>
    <row r="21" spans="1:12" x14ac:dyDescent="0.25">
      <c r="A21" s="97" t="str" cm="1">
        <f t="array" ref="A21">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Sheet'!B$12:B$216)-11),ROWS($M$12:M31)))), "")</f>
        <v/>
      </c>
      <c r="B21" s="92" t="str" cm="1">
        <f t="array" ref="B21">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Sheet'!B$12:B$216)-11),ROWS($M$12:M31)))), "")</f>
        <v/>
      </c>
      <c r="C21" s="93" t="str" cm="1">
        <f t="array" ref="C21">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Sheet'!B$12:B$216)-11),ROWS($M$12:M31)))), "")</f>
        <v/>
      </c>
      <c r="D21" s="93" t="str">
        <f>IFERROR(VLOOKUP(A21,'Equipment List'!$A$2:$B$33,2,FALSE),IFERROR(VLOOKUP(A21,'Equipment List'!$C$2:$D$33,2,FALSE),IFERROR(VLOOKUP(A21,'Equipment List'!$E$2:$F$33,2,FALSE),IFERROR(VLOOKUP(A21,'Equipment List'!$G$2:$H$33,2,FALSE),IFERROR(VLOOKUP(A21,'Equipment List'!$I$2:$J$33,2,FALSE),IFERROR(VLOOKUP(A21,'Equipment List'!$K$2:$L$33,2,FALSE),IFERROR(VLOOKUP(A21,'Equipment List'!$M$2:$N$34,2,FALSE),IFERROR(VLOOKUP(A21,'Equipment List'!$Q$2:$R$33,2,FALSE),IFERROR(VLOOKUP(A21,'Equipment List'!$S$2:$T$33,2,FALSE),IFERROR(VLOOKUP(A21,'Equipment List'!$U$2:$V$33,2,FALSE),IFERROR(VLOOKUP(A21,'Equipment List'!$W$2:$X$33,2,FALSE),IFERROR(VLOOKUP(A21,'Equipment List'!$Y$2:$Z$33,2,FALSE),IFERROR(VLOOKUP(A21,'Equipment List'!$O$2:$P$33,2,FALSE), IFERROR(VLOOKUP(A21,'Equipment List'!$AA$2:$AB$33,2,FALSE), "-"))))))))))))))</f>
        <v>-</v>
      </c>
      <c r="E21" s="132" t="str" cm="1">
        <f t="array" ref="E21">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Sheet'!B$12:B$216)-11),ROWS($M$12:M31)))), "")</f>
        <v/>
      </c>
      <c r="F21" s="92" t="str">
        <f>_xlfn.IFNA(MATCH(E21,'Justification Lookup'!$A$4:$A$12, 0), "")</f>
        <v/>
      </c>
      <c r="G21" s="92" t="str">
        <f>_xlfn.IFNA(MATCH(D21,'Justification Lookup'!$B$3:$D$3, 0), "")</f>
        <v/>
      </c>
      <c r="H21" s="92">
        <f>IFERROR(INDEX('Justification Lookup'!$B$4:$D$12, F21, G21), 0)</f>
        <v>0</v>
      </c>
      <c r="I21" s="94">
        <f>IFERROR((C21/'Budget Detail Sheet'!BD$6)*H21,0)</f>
        <v>0</v>
      </c>
    </row>
    <row r="22" spans="1:12" x14ac:dyDescent="0.25">
      <c r="A22" s="97" t="str" cm="1">
        <f t="array" ref="A22">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Sheet'!B$12:B$216)-11),ROWS($M$12:M32)))), "")</f>
        <v/>
      </c>
      <c r="B22" s="92" t="str" cm="1">
        <f t="array" ref="B22">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Sheet'!B$12:B$216)-11),ROWS($M$12:M32)))), "")</f>
        <v/>
      </c>
      <c r="C22" s="93" t="str" cm="1">
        <f t="array" ref="C22">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Sheet'!B$12:B$216)-11),ROWS($M$12:M32)))), "")</f>
        <v/>
      </c>
      <c r="D22" s="93" t="str">
        <f>IFERROR(VLOOKUP(A22,'Equipment List'!$A$2:$B$33,2,FALSE),IFERROR(VLOOKUP(A22,'Equipment List'!$C$2:$D$33,2,FALSE),IFERROR(VLOOKUP(A22,'Equipment List'!$E$2:$F$33,2,FALSE),IFERROR(VLOOKUP(A22,'Equipment List'!$G$2:$H$33,2,FALSE),IFERROR(VLOOKUP(A22,'Equipment List'!$I$2:$J$33,2,FALSE),IFERROR(VLOOKUP(A22,'Equipment List'!$K$2:$L$33,2,FALSE),IFERROR(VLOOKUP(A22,'Equipment List'!$M$2:$N$34,2,FALSE),IFERROR(VLOOKUP(A22,'Equipment List'!$Q$2:$R$33,2,FALSE),IFERROR(VLOOKUP(A22,'Equipment List'!$S$2:$T$33,2,FALSE),IFERROR(VLOOKUP(A22,'Equipment List'!$U$2:$V$33,2,FALSE),IFERROR(VLOOKUP(A22,'Equipment List'!$W$2:$X$33,2,FALSE),IFERROR(VLOOKUP(A22,'Equipment List'!$Y$2:$Z$33,2,FALSE),IFERROR(VLOOKUP(A22,'Equipment List'!$O$2:$P$33,2,FALSE), IFERROR(VLOOKUP(A22,'Equipment List'!$AA$2:$AB$33,2,FALSE), "-"))))))))))))))</f>
        <v>-</v>
      </c>
      <c r="E22" s="132" t="str" cm="1">
        <f t="array" ref="E22">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Sheet'!B$12:B$216)-11),ROWS($M$12:M32)))), "")</f>
        <v/>
      </c>
      <c r="F22" s="92" t="str">
        <f>_xlfn.IFNA(MATCH(E22,'Justification Lookup'!$A$4:$A$12, 0), "")</f>
        <v/>
      </c>
      <c r="G22" s="92" t="str">
        <f>_xlfn.IFNA(MATCH(D22,'Justification Lookup'!$B$3:$D$3, 0), "")</f>
        <v/>
      </c>
      <c r="H22" s="92">
        <f>IFERROR(INDEX('Justification Lookup'!$B$4:$D$12, F22, G22), 0)</f>
        <v>0</v>
      </c>
      <c r="I22" s="94">
        <f>IFERROR((C22/'Budget Detail Sheet'!BD$6)*H22,0)</f>
        <v>0</v>
      </c>
    </row>
    <row r="23" spans="1:12" x14ac:dyDescent="0.25">
      <c r="A23" s="97" t="str" cm="1">
        <f t="array" ref="A23">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Sheet'!B$12:B$216)-11),ROWS($M$12:M33)))), "")</f>
        <v/>
      </c>
      <c r="B23" s="92" t="str" cm="1">
        <f t="array" ref="B23">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Sheet'!B$12:B$216)-11),ROWS($M$12:M33)))), "")</f>
        <v/>
      </c>
      <c r="C23" s="93" t="str" cm="1">
        <f t="array" ref="C23">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Sheet'!B$12:B$216)-11),ROWS($M$12:M33)))), "")</f>
        <v/>
      </c>
      <c r="D23" s="93" t="str">
        <f>IFERROR(VLOOKUP(A23,'Equipment List'!$A$2:$B$33,2,FALSE),IFERROR(VLOOKUP(A23,'Equipment List'!$C$2:$D$33,2,FALSE),IFERROR(VLOOKUP(A23,'Equipment List'!$E$2:$F$33,2,FALSE),IFERROR(VLOOKUP(A23,'Equipment List'!$G$2:$H$33,2,FALSE),IFERROR(VLOOKUP(A23,'Equipment List'!$I$2:$J$33,2,FALSE),IFERROR(VLOOKUP(A23,'Equipment List'!$K$2:$L$33,2,FALSE),IFERROR(VLOOKUP(A23,'Equipment List'!$M$2:$N$34,2,FALSE),IFERROR(VLOOKUP(A23,'Equipment List'!$Q$2:$R$33,2,FALSE),IFERROR(VLOOKUP(A23,'Equipment List'!$S$2:$T$33,2,FALSE),IFERROR(VLOOKUP(A23,'Equipment List'!$U$2:$V$33,2,FALSE),IFERROR(VLOOKUP(A23,'Equipment List'!$W$2:$X$33,2,FALSE),IFERROR(VLOOKUP(A23,'Equipment List'!$Y$2:$Z$33,2,FALSE),IFERROR(VLOOKUP(A23,'Equipment List'!$O$2:$P$33,2,FALSE), IFERROR(VLOOKUP(A23,'Equipment List'!$AA$2:$AB$33,2,FALSE), "-"))))))))))))))</f>
        <v>-</v>
      </c>
      <c r="E23" s="132" t="str" cm="1">
        <f t="array" ref="E23">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Sheet'!B$12:B$216)-11),ROWS($M$12:M33)))), "")</f>
        <v/>
      </c>
      <c r="F23" s="92" t="str">
        <f>_xlfn.IFNA(MATCH(E23,'Justification Lookup'!$A$4:$A$12, 0), "")</f>
        <v/>
      </c>
      <c r="G23" s="92" t="str">
        <f>_xlfn.IFNA(MATCH(D23,'Justification Lookup'!$B$3:$D$3, 0), "")</f>
        <v/>
      </c>
      <c r="H23" s="92">
        <f>IFERROR(INDEX('Justification Lookup'!$B$4:$D$12, F23, G23), 0)</f>
        <v>0</v>
      </c>
      <c r="I23" s="94">
        <f>IFERROR((C23/'Budget Detail Sheet'!BD$6)*H23,0)</f>
        <v>0</v>
      </c>
    </row>
    <row r="24" spans="1:12" x14ac:dyDescent="0.25">
      <c r="A24" s="97" t="str" cm="1">
        <f t="array" ref="A24">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Sheet'!B$12:B$216)-11),ROWS($M$12:M34)))), "")</f>
        <v/>
      </c>
      <c r="B24" s="92" t="str" cm="1">
        <f t="array" ref="B24">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Sheet'!B$12:B$216)-11),ROWS($M$12:M34)))), "")</f>
        <v/>
      </c>
      <c r="C24" s="93" t="str" cm="1">
        <f t="array" ref="C24">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Sheet'!B$12:B$216)-11),ROWS($M$12:M34)))), "")</f>
        <v/>
      </c>
      <c r="D24" s="93" t="str">
        <f>IFERROR(VLOOKUP(A24,'Equipment List'!$A$2:$B$33,2,FALSE),IFERROR(VLOOKUP(A24,'Equipment List'!$C$2:$D$33,2,FALSE),IFERROR(VLOOKUP(A24,'Equipment List'!$E$2:$F$33,2,FALSE),IFERROR(VLOOKUP(A24,'Equipment List'!$G$2:$H$33,2,FALSE),IFERROR(VLOOKUP(A24,'Equipment List'!$I$2:$J$33,2,FALSE),IFERROR(VLOOKUP(A24,'Equipment List'!$K$2:$L$33,2,FALSE),IFERROR(VLOOKUP(A24,'Equipment List'!$M$2:$N$34,2,FALSE),IFERROR(VLOOKUP(A24,'Equipment List'!$Q$2:$R$33,2,FALSE),IFERROR(VLOOKUP(A24,'Equipment List'!$S$2:$T$33,2,FALSE),IFERROR(VLOOKUP(A24,'Equipment List'!$U$2:$V$33,2,FALSE),IFERROR(VLOOKUP(A24,'Equipment List'!$W$2:$X$33,2,FALSE),IFERROR(VLOOKUP(A24,'Equipment List'!$Y$2:$Z$33,2,FALSE),IFERROR(VLOOKUP(A24,'Equipment List'!$O$2:$P$33,2,FALSE), IFERROR(VLOOKUP(A24,'Equipment List'!$AA$2:$AB$33,2,FALSE), "-"))))))))))))))</f>
        <v>-</v>
      </c>
      <c r="E24" s="132" t="str" cm="1">
        <f t="array" ref="E24">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Sheet'!B$12:B$216)-11),ROWS($M$12:M34)))), "")</f>
        <v/>
      </c>
      <c r="F24" s="92" t="str">
        <f>_xlfn.IFNA(MATCH(E24,'Justification Lookup'!$A$4:$A$12, 0), "")</f>
        <v/>
      </c>
      <c r="G24" s="92" t="str">
        <f>_xlfn.IFNA(MATCH(D24,'Justification Lookup'!$B$3:$D$3, 0), "")</f>
        <v/>
      </c>
      <c r="H24" s="92">
        <f>IFERROR(INDEX('Justification Lookup'!$B$4:$D$12, F24, G24), 0)</f>
        <v>0</v>
      </c>
      <c r="I24" s="94">
        <f>IFERROR((C24/'Budget Detail Sheet'!BD$6)*H24,0)</f>
        <v>0</v>
      </c>
    </row>
    <row r="25" spans="1:12" x14ac:dyDescent="0.25">
      <c r="A25" s="97" t="str" cm="1">
        <f t="array" ref="A25">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Sheet'!B$12:B$216)-11),ROWS($M$12:M35)))), "")</f>
        <v/>
      </c>
      <c r="B25" s="92" t="str" cm="1">
        <f t="array" ref="B25">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Sheet'!B$12:B$216)-11),ROWS($M$12:M35)))), "")</f>
        <v/>
      </c>
      <c r="C25" s="93" t="str" cm="1">
        <f t="array" ref="C25">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Sheet'!B$12:B$216)-11),ROWS($M$12:M35)))), "")</f>
        <v/>
      </c>
      <c r="D25" s="93" t="str">
        <f>IFERROR(VLOOKUP(A25,'Equipment List'!$A$2:$B$33,2,FALSE),IFERROR(VLOOKUP(A25,'Equipment List'!$C$2:$D$33,2,FALSE),IFERROR(VLOOKUP(A25,'Equipment List'!$E$2:$F$33,2,FALSE),IFERROR(VLOOKUP(A25,'Equipment List'!$G$2:$H$33,2,FALSE),IFERROR(VLOOKUP(A25,'Equipment List'!$I$2:$J$33,2,FALSE),IFERROR(VLOOKUP(A25,'Equipment List'!$K$2:$L$33,2,FALSE),IFERROR(VLOOKUP(A25,'Equipment List'!$M$2:$N$34,2,FALSE),IFERROR(VLOOKUP(A25,'Equipment List'!$Q$2:$R$33,2,FALSE),IFERROR(VLOOKUP(A25,'Equipment List'!$S$2:$T$33,2,FALSE),IFERROR(VLOOKUP(A25,'Equipment List'!$U$2:$V$33,2,FALSE),IFERROR(VLOOKUP(A25,'Equipment List'!$W$2:$X$33,2,FALSE),IFERROR(VLOOKUP(A25,'Equipment List'!$Y$2:$Z$33,2,FALSE),IFERROR(VLOOKUP(A25,'Equipment List'!$O$2:$P$33,2,FALSE), IFERROR(VLOOKUP(A25,'Equipment List'!$AA$2:$AB$33,2,FALSE), "-"))))))))))))))</f>
        <v>-</v>
      </c>
      <c r="E25" s="132" t="str" cm="1">
        <f t="array" ref="E25">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Sheet'!B$12:B$216)-11),ROWS($M$12:M35)))), "")</f>
        <v/>
      </c>
      <c r="F25" s="92" t="str">
        <f>_xlfn.IFNA(MATCH(E25,'Justification Lookup'!$A$4:$A$12, 0), "")</f>
        <v/>
      </c>
      <c r="G25" s="92" t="str">
        <f>_xlfn.IFNA(MATCH(D25,'Justification Lookup'!$B$3:$D$3, 0), "")</f>
        <v/>
      </c>
      <c r="H25" s="92">
        <f>IFERROR(INDEX('Justification Lookup'!$B$4:$D$12, F25, G25), 0)</f>
        <v>0</v>
      </c>
      <c r="I25" s="94">
        <f>IFERROR((C25/'Budget Detail Sheet'!BD$6)*H25,0)</f>
        <v>0</v>
      </c>
    </row>
    <row r="26" spans="1:12" x14ac:dyDescent="0.25">
      <c r="A26" s="97" t="str" cm="1">
        <f t="array" ref="A26">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Sheet'!B$12:B$216)-11),ROWS($M$12:M36)))), "")</f>
        <v/>
      </c>
      <c r="B26" s="92" t="str" cm="1">
        <f t="array" ref="B26">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Sheet'!B$12:B$216)-11),ROWS($M$12:M36)))), "")</f>
        <v/>
      </c>
      <c r="C26" s="93" t="str" cm="1">
        <f t="array" ref="C26">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Sheet'!B$12:B$216)-11),ROWS($M$12:M36)))), "")</f>
        <v/>
      </c>
      <c r="D26" s="93" t="str">
        <f>IFERROR(VLOOKUP(A26,'Equipment List'!$A$2:$B$33,2,FALSE),IFERROR(VLOOKUP(A26,'Equipment List'!$C$2:$D$33,2,FALSE),IFERROR(VLOOKUP(A26,'Equipment List'!$E$2:$F$33,2,FALSE),IFERROR(VLOOKUP(A26,'Equipment List'!$G$2:$H$33,2,FALSE),IFERROR(VLOOKUP(A26,'Equipment List'!$I$2:$J$33,2,FALSE),IFERROR(VLOOKUP(A26,'Equipment List'!$K$2:$L$33,2,FALSE),IFERROR(VLOOKUP(A26,'Equipment List'!$M$2:$N$34,2,FALSE),IFERROR(VLOOKUP(A26,'Equipment List'!$Q$2:$R$33,2,FALSE),IFERROR(VLOOKUP(A26,'Equipment List'!$S$2:$T$33,2,FALSE),IFERROR(VLOOKUP(A26,'Equipment List'!$U$2:$V$33,2,FALSE),IFERROR(VLOOKUP(A26,'Equipment List'!$W$2:$X$33,2,FALSE),IFERROR(VLOOKUP(A26,'Equipment List'!$Y$2:$Z$33,2,FALSE),IFERROR(VLOOKUP(A26,'Equipment List'!$O$2:$P$33,2,FALSE), IFERROR(VLOOKUP(A26,'Equipment List'!$AA$2:$AB$33,2,FALSE), "-"))))))))))))))</f>
        <v>-</v>
      </c>
      <c r="E26" s="132" t="str" cm="1">
        <f t="array" ref="E26">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Sheet'!B$12:B$216)-11),ROWS($M$12:M36)))), "")</f>
        <v/>
      </c>
      <c r="F26" s="92" t="str">
        <f>_xlfn.IFNA(MATCH(E26,'Justification Lookup'!$A$4:$A$12, 0), "")</f>
        <v/>
      </c>
      <c r="G26" s="92" t="str">
        <f>_xlfn.IFNA(MATCH(D26,'Justification Lookup'!$B$3:$D$3, 0), "")</f>
        <v/>
      </c>
      <c r="H26" s="92">
        <f>IFERROR(INDEX('Justification Lookup'!$B$4:$D$12, F26, G26), 0)</f>
        <v>0</v>
      </c>
      <c r="I26" s="94">
        <f>IFERROR((C26/'Budget Detail Sheet'!BD$6)*H26,0)</f>
        <v>0</v>
      </c>
    </row>
    <row r="27" spans="1:12" x14ac:dyDescent="0.25">
      <c r="A27" s="97" t="str" cm="1">
        <f t="array" ref="A27">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Sheet'!B$12:B$216)-11),ROWS($M$12:M37)))), "")</f>
        <v/>
      </c>
      <c r="B27" s="92" t="str" cm="1">
        <f t="array" ref="B27">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Sheet'!B$12:B$216)-11),ROWS($M$12:M37)))), "")</f>
        <v/>
      </c>
      <c r="C27" s="93" t="str" cm="1">
        <f t="array" ref="C27">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Sheet'!B$12:B$216)-11),ROWS($M$12:M37)))), "")</f>
        <v/>
      </c>
      <c r="D27" s="93" t="str">
        <f>IFERROR(VLOOKUP(A27,'Equipment List'!$A$2:$B$33,2,FALSE),IFERROR(VLOOKUP(A27,'Equipment List'!$C$2:$D$33,2,FALSE),IFERROR(VLOOKUP(A27,'Equipment List'!$E$2:$F$33,2,FALSE),IFERROR(VLOOKUP(A27,'Equipment List'!$G$2:$H$33,2,FALSE),IFERROR(VLOOKUP(A27,'Equipment List'!$I$2:$J$33,2,FALSE),IFERROR(VLOOKUP(A27,'Equipment List'!$K$2:$L$33,2,FALSE),IFERROR(VLOOKUP(A27,'Equipment List'!$M$2:$N$34,2,FALSE),IFERROR(VLOOKUP(A27,'Equipment List'!$Q$2:$R$33,2,FALSE),IFERROR(VLOOKUP(A27,'Equipment List'!$S$2:$T$33,2,FALSE),IFERROR(VLOOKUP(A27,'Equipment List'!$U$2:$V$33,2,FALSE),IFERROR(VLOOKUP(A27,'Equipment List'!$W$2:$X$33,2,FALSE),IFERROR(VLOOKUP(A27,'Equipment List'!$Y$2:$Z$33,2,FALSE),IFERROR(VLOOKUP(A27,'Equipment List'!$O$2:$P$33,2,FALSE), IFERROR(VLOOKUP(A27,'Equipment List'!$AA$2:$AB$33,2,FALSE), "-"))))))))))))))</f>
        <v>-</v>
      </c>
      <c r="E27" s="132" t="str" cm="1">
        <f t="array" ref="E27">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Sheet'!B$12:B$216)-11),ROWS($M$12:M37)))), "")</f>
        <v/>
      </c>
      <c r="F27" s="92" t="str">
        <f>_xlfn.IFNA(MATCH(E27,'Justification Lookup'!$A$4:$A$12, 0), "")</f>
        <v/>
      </c>
      <c r="G27" s="92" t="str">
        <f>_xlfn.IFNA(MATCH(D27,'Justification Lookup'!$B$3:$D$3, 0), "")</f>
        <v/>
      </c>
      <c r="H27" s="92">
        <f>IFERROR(INDEX('Justification Lookup'!$B$4:$D$12, F27, G27), 0)</f>
        <v>0</v>
      </c>
      <c r="I27" s="94">
        <f>IFERROR((C27/'Budget Detail Sheet'!BD$6)*H27,0)</f>
        <v>0</v>
      </c>
    </row>
    <row r="28" spans="1:12" x14ac:dyDescent="0.25">
      <c r="A28" s="97" t="str" cm="1">
        <f t="array" ref="A28">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Sheet'!B$12:B$216)-11),ROWS($M$12:M38)))), "")</f>
        <v/>
      </c>
      <c r="B28" s="92" t="str" cm="1">
        <f t="array" ref="B28">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Sheet'!B$12:B$216)-11),ROWS($M$12:M38)))), "")</f>
        <v/>
      </c>
      <c r="C28" s="93" t="str" cm="1">
        <f t="array" ref="C28">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Sheet'!B$12:B$216)-11),ROWS($M$12:M38)))), "")</f>
        <v/>
      </c>
      <c r="D28" s="93" t="str">
        <f>IFERROR(VLOOKUP(A28,'Equipment List'!$A$2:$B$33,2,FALSE),IFERROR(VLOOKUP(A28,'Equipment List'!$C$2:$D$33,2,FALSE),IFERROR(VLOOKUP(A28,'Equipment List'!$E$2:$F$33,2,FALSE),IFERROR(VLOOKUP(A28,'Equipment List'!$G$2:$H$33,2,FALSE),IFERROR(VLOOKUP(A28,'Equipment List'!$I$2:$J$33,2,FALSE),IFERROR(VLOOKUP(A28,'Equipment List'!$K$2:$L$33,2,FALSE),IFERROR(VLOOKUP(A28,'Equipment List'!$M$2:$N$34,2,FALSE),IFERROR(VLOOKUP(A28,'Equipment List'!$Q$2:$R$33,2,FALSE),IFERROR(VLOOKUP(A28,'Equipment List'!$S$2:$T$33,2,FALSE),IFERROR(VLOOKUP(A28,'Equipment List'!$U$2:$V$33,2,FALSE),IFERROR(VLOOKUP(A28,'Equipment List'!$W$2:$X$33,2,FALSE),IFERROR(VLOOKUP(A28,'Equipment List'!$Y$2:$Z$33,2,FALSE),IFERROR(VLOOKUP(A28,'Equipment List'!$O$2:$P$33,2,FALSE), IFERROR(VLOOKUP(A28,'Equipment List'!$AA$2:$AB$33,2,FALSE), "-"))))))))))))))</f>
        <v>-</v>
      </c>
      <c r="E28" s="132" t="str" cm="1">
        <f t="array" ref="E28">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Sheet'!B$12:B$216)-11),ROWS($M$12:M38)))), "")</f>
        <v/>
      </c>
      <c r="F28" s="92" t="str">
        <f>_xlfn.IFNA(MATCH(E28,'Justification Lookup'!$A$4:$A$12, 0), "")</f>
        <v/>
      </c>
      <c r="G28" s="92" t="str">
        <f>_xlfn.IFNA(MATCH(D28,'Justification Lookup'!$B$3:$D$3, 0), "")</f>
        <v/>
      </c>
      <c r="H28" s="92">
        <f>IFERROR(INDEX('Justification Lookup'!$B$4:$D$12, F28, G28), 0)</f>
        <v>0</v>
      </c>
      <c r="I28" s="94">
        <f>IFERROR((C28/'Budget Detail Sheet'!BD$6)*H28,0)</f>
        <v>0</v>
      </c>
    </row>
    <row r="29" spans="1:12" x14ac:dyDescent="0.25">
      <c r="A29" s="97" t="str" cm="1">
        <f t="array" ref="A29">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Sheet'!B$12:B$216)-11),ROWS($M$12:M39)))), "")</f>
        <v/>
      </c>
      <c r="B29" s="92" t="str" cm="1">
        <f t="array" ref="B29">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Sheet'!B$12:B$216)-11),ROWS($M$12:M39)))), "")</f>
        <v/>
      </c>
      <c r="C29" s="93" t="str" cm="1">
        <f t="array" ref="C29">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Sheet'!B$12:B$216)-11),ROWS($M$12:M39)))), "")</f>
        <v/>
      </c>
      <c r="D29" s="93" t="str">
        <f>IFERROR(VLOOKUP(A29,'Equipment List'!$A$2:$B$33,2,FALSE),IFERROR(VLOOKUP(A29,'Equipment List'!$C$2:$D$33,2,FALSE),IFERROR(VLOOKUP(A29,'Equipment List'!$E$2:$F$33,2,FALSE),IFERROR(VLOOKUP(A29,'Equipment List'!$G$2:$H$33,2,FALSE),IFERROR(VLOOKUP(A29,'Equipment List'!$I$2:$J$33,2,FALSE),IFERROR(VLOOKUP(A29,'Equipment List'!$K$2:$L$33,2,FALSE),IFERROR(VLOOKUP(A29,'Equipment List'!$M$2:$N$34,2,FALSE),IFERROR(VLOOKUP(A29,'Equipment List'!$Q$2:$R$33,2,FALSE),IFERROR(VLOOKUP(A29,'Equipment List'!$S$2:$T$33,2,FALSE),IFERROR(VLOOKUP(A29,'Equipment List'!$U$2:$V$33,2,FALSE),IFERROR(VLOOKUP(A29,'Equipment List'!$W$2:$X$33,2,FALSE),IFERROR(VLOOKUP(A29,'Equipment List'!$Y$2:$Z$33,2,FALSE),IFERROR(VLOOKUP(A29,'Equipment List'!$O$2:$P$33,2,FALSE), IFERROR(VLOOKUP(A29,'Equipment List'!$AA$2:$AB$33,2,FALSE), "-"))))))))))))))</f>
        <v>-</v>
      </c>
      <c r="E29" s="132" t="str" cm="1">
        <f t="array" ref="E29">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Sheet'!B$12:B$216)-11),ROWS($M$12:M39)))), "")</f>
        <v/>
      </c>
      <c r="F29" s="92" t="str">
        <f>_xlfn.IFNA(MATCH(E29,'Justification Lookup'!$A$4:$A$12, 0), "")</f>
        <v/>
      </c>
      <c r="G29" s="92" t="str">
        <f>_xlfn.IFNA(MATCH(D29,'Justification Lookup'!$B$3:$D$3, 0), "")</f>
        <v/>
      </c>
      <c r="H29" s="92">
        <f>IFERROR(INDEX('Justification Lookup'!$B$4:$D$12, F29, G29), 0)</f>
        <v>0</v>
      </c>
      <c r="I29" s="94">
        <f>IFERROR((C29/'Budget Detail Sheet'!BD$6)*H29,0)</f>
        <v>0</v>
      </c>
    </row>
    <row r="30" spans="1:12" x14ac:dyDescent="0.25">
      <c r="A30" s="97" t="str" cm="1">
        <f t="array" ref="A30">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Sheet'!B$12:B$216)-11),ROWS($M$12:M40)))), "")</f>
        <v/>
      </c>
      <c r="B30" s="92" t="str" cm="1">
        <f t="array" ref="B30">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Sheet'!B$12:B$216)-11),ROWS($M$12:M40)))), "")</f>
        <v/>
      </c>
      <c r="C30" s="93" t="str" cm="1">
        <f t="array" ref="C30">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Sheet'!B$12:B$216)-11),ROWS($M$12:M40)))), "")</f>
        <v/>
      </c>
      <c r="D30" s="93" t="str">
        <f>IFERROR(VLOOKUP(A30,'Equipment List'!$A$2:$B$33,2,FALSE),IFERROR(VLOOKUP(A30,'Equipment List'!$C$2:$D$33,2,FALSE),IFERROR(VLOOKUP(A30,'Equipment List'!$E$2:$F$33,2,FALSE),IFERROR(VLOOKUP(A30,'Equipment List'!$G$2:$H$33,2,FALSE),IFERROR(VLOOKUP(A30,'Equipment List'!$I$2:$J$33,2,FALSE),IFERROR(VLOOKUP(A30,'Equipment List'!$K$2:$L$33,2,FALSE),IFERROR(VLOOKUP(A30,'Equipment List'!$M$2:$N$34,2,FALSE),IFERROR(VLOOKUP(A30,'Equipment List'!$Q$2:$R$33,2,FALSE),IFERROR(VLOOKUP(A30,'Equipment List'!$S$2:$T$33,2,FALSE),IFERROR(VLOOKUP(A30,'Equipment List'!$U$2:$V$33,2,FALSE),IFERROR(VLOOKUP(A30,'Equipment List'!$W$2:$X$33,2,FALSE),IFERROR(VLOOKUP(A30,'Equipment List'!$Y$2:$Z$33,2,FALSE),IFERROR(VLOOKUP(A30,'Equipment List'!$O$2:$P$33,2,FALSE), IFERROR(VLOOKUP(A30,'Equipment List'!$AA$2:$AB$33,2,FALSE), "-"))))))))))))))</f>
        <v>-</v>
      </c>
      <c r="E30" s="132" t="str" cm="1">
        <f t="array" ref="E30">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Sheet'!B$12:B$216)-11),ROWS($M$12:M40)))), "")</f>
        <v/>
      </c>
      <c r="F30" s="92" t="str">
        <f>_xlfn.IFNA(MATCH(E30,'Justification Lookup'!$A$4:$A$12, 0), "")</f>
        <v/>
      </c>
      <c r="G30" s="92" t="str">
        <f>_xlfn.IFNA(MATCH(D30,'Justification Lookup'!$B$3:$D$3, 0), "")</f>
        <v/>
      </c>
      <c r="H30" s="92">
        <f>IFERROR(INDEX('Justification Lookup'!$B$4:$D$12, F30, G30), 0)</f>
        <v>0</v>
      </c>
      <c r="I30" s="94">
        <f>IFERROR((C30/'Budget Detail Sheet'!BD$6)*H30,0)</f>
        <v>0</v>
      </c>
    </row>
    <row r="31" spans="1:12" x14ac:dyDescent="0.25">
      <c r="A31" s="97" t="str" cm="1">
        <f t="array" ref="A31">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Sheet'!B$12:B$216)-11),ROWS($M$12:M41)))), "")</f>
        <v/>
      </c>
      <c r="B31" s="92" t="str" cm="1">
        <f t="array" ref="B31">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Sheet'!B$12:B$216)-11),ROWS($M$12:M41)))), "")</f>
        <v/>
      </c>
      <c r="C31" s="93" t="str" cm="1">
        <f t="array" ref="C31">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Sheet'!B$12:B$216)-11),ROWS($M$12:M41)))), "")</f>
        <v/>
      </c>
      <c r="D31" s="93" t="str">
        <f>IFERROR(VLOOKUP(A31,'Equipment List'!$A$2:$B$33,2,FALSE),IFERROR(VLOOKUP(A31,'Equipment List'!$C$2:$D$33,2,FALSE),IFERROR(VLOOKUP(A31,'Equipment List'!$E$2:$F$33,2,FALSE),IFERROR(VLOOKUP(A31,'Equipment List'!$G$2:$H$33,2,FALSE),IFERROR(VLOOKUP(A31,'Equipment List'!$I$2:$J$33,2,FALSE),IFERROR(VLOOKUP(A31,'Equipment List'!$K$2:$L$33,2,FALSE),IFERROR(VLOOKUP(A31,'Equipment List'!$M$2:$N$34,2,FALSE),IFERROR(VLOOKUP(A31,'Equipment List'!$Q$2:$R$33,2,FALSE),IFERROR(VLOOKUP(A31,'Equipment List'!$S$2:$T$33,2,FALSE),IFERROR(VLOOKUP(A31,'Equipment List'!$U$2:$V$33,2,FALSE),IFERROR(VLOOKUP(A31,'Equipment List'!$W$2:$X$33,2,FALSE),IFERROR(VLOOKUP(A31,'Equipment List'!$Y$2:$Z$33,2,FALSE),IFERROR(VLOOKUP(A31,'Equipment List'!$O$2:$P$33,2,FALSE), IFERROR(VLOOKUP(A31,'Equipment List'!$AA$2:$AB$33,2,FALSE), "-"))))))))))))))</f>
        <v>-</v>
      </c>
      <c r="E31" s="132" t="str" cm="1">
        <f t="array" ref="E31">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Sheet'!B$12:B$216)-11),ROWS($M$12:M41)))), "")</f>
        <v/>
      </c>
      <c r="F31" s="92" t="str">
        <f>_xlfn.IFNA(MATCH(E31,'Justification Lookup'!$A$4:$A$12, 0), "")</f>
        <v/>
      </c>
      <c r="G31" s="92" t="str">
        <f>_xlfn.IFNA(MATCH(D31,'Justification Lookup'!$B$3:$D$3, 0), "")</f>
        <v/>
      </c>
      <c r="H31" s="92">
        <f>IFERROR(INDEX('Justification Lookup'!$B$4:$D$12, F31, G31), 0)</f>
        <v>0</v>
      </c>
      <c r="I31" s="94">
        <f>IFERROR((C31/'Budget Detail Sheet'!BD$6)*H31,0)</f>
        <v>0</v>
      </c>
    </row>
    <row r="32" spans="1:12" x14ac:dyDescent="0.25">
      <c r="A32" s="97" t="str" cm="1">
        <f t="array" ref="A32">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Sheet'!B$12:B$216)-11),ROWS($M$12:M42)))), "")</f>
        <v/>
      </c>
      <c r="B32" s="92" t="str" cm="1">
        <f t="array" ref="B32">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Sheet'!B$12:B$216)-11),ROWS($M$12:M42)))), "")</f>
        <v/>
      </c>
      <c r="C32" s="93" t="str" cm="1">
        <f t="array" ref="C32">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Sheet'!B$12:B$216)-11),ROWS($M$12:M42)))), "")</f>
        <v/>
      </c>
      <c r="D32" s="93" t="str">
        <f>IFERROR(VLOOKUP(A32,'Equipment List'!$A$2:$B$33,2,FALSE),IFERROR(VLOOKUP(A32,'Equipment List'!$C$2:$D$33,2,FALSE),IFERROR(VLOOKUP(A32,'Equipment List'!$E$2:$F$33,2,FALSE),IFERROR(VLOOKUP(A32,'Equipment List'!$G$2:$H$33,2,FALSE),IFERROR(VLOOKUP(A32,'Equipment List'!$I$2:$J$33,2,FALSE),IFERROR(VLOOKUP(A32,'Equipment List'!$K$2:$L$33,2,FALSE),IFERROR(VLOOKUP(A32,'Equipment List'!$M$2:$N$34,2,FALSE),IFERROR(VLOOKUP(A32,'Equipment List'!$Q$2:$R$33,2,FALSE),IFERROR(VLOOKUP(A32,'Equipment List'!$S$2:$T$33,2,FALSE),IFERROR(VLOOKUP(A32,'Equipment List'!$U$2:$V$33,2,FALSE),IFERROR(VLOOKUP(A32,'Equipment List'!$W$2:$X$33,2,FALSE),IFERROR(VLOOKUP(A32,'Equipment List'!$Y$2:$Z$33,2,FALSE),IFERROR(VLOOKUP(A32,'Equipment List'!$O$2:$P$33,2,FALSE), IFERROR(VLOOKUP(A32,'Equipment List'!$AA$2:$AB$33,2,FALSE), "-"))))))))))))))</f>
        <v>-</v>
      </c>
      <c r="E32" s="132" t="str" cm="1">
        <f t="array" ref="E32">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Sheet'!B$12:B$216)-11),ROWS($M$12:M42)))), "")</f>
        <v/>
      </c>
      <c r="F32" s="92" t="str">
        <f>_xlfn.IFNA(MATCH(E32,'Justification Lookup'!$A$4:$A$12, 0), "")</f>
        <v/>
      </c>
      <c r="G32" s="92" t="str">
        <f>_xlfn.IFNA(MATCH(D32,'Justification Lookup'!$B$3:$D$3, 0), "")</f>
        <v/>
      </c>
      <c r="H32" s="92">
        <f>IFERROR(INDEX('Justification Lookup'!$B$4:$D$12, F32, G32), 0)</f>
        <v>0</v>
      </c>
      <c r="I32" s="94">
        <f>IFERROR((C32/'Budget Detail Sheet'!BD$6)*H32,0)</f>
        <v>0</v>
      </c>
    </row>
    <row r="33" spans="1:9" x14ac:dyDescent="0.25">
      <c r="A33" s="97" t="str" cm="1">
        <f t="array" ref="A33">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Sheet'!B$12:B$216)-11),ROWS($M$12:M43)))), "")</f>
        <v/>
      </c>
      <c r="B33" s="92" t="str" cm="1">
        <f t="array" ref="B33">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Sheet'!B$12:B$216)-11),ROWS($M$12:M43)))), "")</f>
        <v/>
      </c>
      <c r="C33" s="93" t="str" cm="1">
        <f t="array" ref="C33">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Sheet'!B$12:B$216)-11),ROWS($M$12:M43)))), "")</f>
        <v/>
      </c>
      <c r="D33" s="93" t="str">
        <f>IFERROR(VLOOKUP(A33,'Equipment List'!$A$2:$B$33,2,FALSE),IFERROR(VLOOKUP(A33,'Equipment List'!$C$2:$D$33,2,FALSE),IFERROR(VLOOKUP(A33,'Equipment List'!$E$2:$F$33,2,FALSE),IFERROR(VLOOKUP(A33,'Equipment List'!$G$2:$H$33,2,FALSE),IFERROR(VLOOKUP(A33,'Equipment List'!$I$2:$J$33,2,FALSE),IFERROR(VLOOKUP(A33,'Equipment List'!$K$2:$L$33,2,FALSE),IFERROR(VLOOKUP(A33,'Equipment List'!$M$2:$N$34,2,FALSE),IFERROR(VLOOKUP(A33,'Equipment List'!$Q$2:$R$33,2,FALSE),IFERROR(VLOOKUP(A33,'Equipment List'!$S$2:$T$33,2,FALSE),IFERROR(VLOOKUP(A33,'Equipment List'!$U$2:$V$33,2,FALSE),IFERROR(VLOOKUP(A33,'Equipment List'!$W$2:$X$33,2,FALSE),IFERROR(VLOOKUP(A33,'Equipment List'!$Y$2:$Z$33,2,FALSE),IFERROR(VLOOKUP(A33,'Equipment List'!$O$2:$P$33,2,FALSE), IFERROR(VLOOKUP(A33,'Equipment List'!$AA$2:$AB$33,2,FALSE), "-"))))))))))))))</f>
        <v>-</v>
      </c>
      <c r="E33" s="132" t="str" cm="1">
        <f t="array" ref="E33">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Sheet'!B$12:B$216)-11),ROWS($M$12:M43)))), "")</f>
        <v/>
      </c>
      <c r="F33" s="92" t="str">
        <f>_xlfn.IFNA(MATCH(E33,'Justification Lookup'!$A$4:$A$12, 0), "")</f>
        <v/>
      </c>
      <c r="G33" s="92" t="str">
        <f>_xlfn.IFNA(MATCH(D33,'Justification Lookup'!$B$3:$D$3, 0), "")</f>
        <v/>
      </c>
      <c r="H33" s="92">
        <f>IFERROR(INDEX('Justification Lookup'!$B$4:$D$12, F33, G33), 0)</f>
        <v>0</v>
      </c>
      <c r="I33" s="94">
        <f>IFERROR((C33/'Budget Detail Sheet'!BD$6)*H33,0)</f>
        <v>0</v>
      </c>
    </row>
    <row r="34" spans="1:9" x14ac:dyDescent="0.25">
      <c r="A34" s="97" t="str" cm="1">
        <f t="array" ref="A34">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Sheet'!B$12:B$216)-11),ROWS($M$12:M44)))), "")</f>
        <v/>
      </c>
      <c r="B34" s="92" t="str" cm="1">
        <f t="array" ref="B34">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Sheet'!B$12:B$216)-11),ROWS($M$12:M44)))), "")</f>
        <v/>
      </c>
      <c r="C34" s="93" t="str" cm="1">
        <f t="array" ref="C34">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Sheet'!B$12:B$216)-11),ROWS($M$12:M44)))), "")</f>
        <v/>
      </c>
      <c r="D34" s="93" t="str">
        <f>IFERROR(VLOOKUP(A34,'Equipment List'!$A$2:$B$33,2,FALSE),IFERROR(VLOOKUP(A34,'Equipment List'!$C$2:$D$33,2,FALSE),IFERROR(VLOOKUP(A34,'Equipment List'!$E$2:$F$33,2,FALSE),IFERROR(VLOOKUP(A34,'Equipment List'!$G$2:$H$33,2,FALSE),IFERROR(VLOOKUP(A34,'Equipment List'!$I$2:$J$33,2,FALSE),IFERROR(VLOOKUP(A34,'Equipment List'!$K$2:$L$33,2,FALSE),IFERROR(VLOOKUP(A34,'Equipment List'!$M$2:$N$34,2,FALSE),IFERROR(VLOOKUP(A34,'Equipment List'!$Q$2:$R$33,2,FALSE),IFERROR(VLOOKUP(A34,'Equipment List'!$S$2:$T$33,2,FALSE),IFERROR(VLOOKUP(A34,'Equipment List'!$U$2:$V$33,2,FALSE),IFERROR(VLOOKUP(A34,'Equipment List'!$W$2:$X$33,2,FALSE),IFERROR(VLOOKUP(A34,'Equipment List'!$Y$2:$Z$33,2,FALSE),IFERROR(VLOOKUP(A34,'Equipment List'!$O$2:$P$33,2,FALSE), IFERROR(VLOOKUP(A34,'Equipment List'!$AA$2:$AB$33,2,FALSE), "-"))))))))))))))</f>
        <v>-</v>
      </c>
      <c r="E34" s="132" t="str" cm="1">
        <f t="array" ref="E34">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Sheet'!B$12:B$216)-11),ROWS($M$12:M44)))), "")</f>
        <v/>
      </c>
      <c r="F34" s="92" t="str">
        <f>_xlfn.IFNA(MATCH(E34,'Justification Lookup'!$A$4:$A$12, 0), "")</f>
        <v/>
      </c>
      <c r="G34" s="92" t="str">
        <f>_xlfn.IFNA(MATCH(D34,'Justification Lookup'!$B$3:$D$3, 0), "")</f>
        <v/>
      </c>
      <c r="H34" s="92">
        <f>IFERROR(INDEX('Justification Lookup'!$B$4:$D$12, F34, G34), 0)</f>
        <v>0</v>
      </c>
      <c r="I34" s="94">
        <f>IFERROR((C34/'Budget Detail Sheet'!BD$6)*H34,0)</f>
        <v>0</v>
      </c>
    </row>
    <row r="35" spans="1:9" x14ac:dyDescent="0.25">
      <c r="A35" s="97" t="str" cm="1">
        <f t="array" ref="A35">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Sheet'!B$12:B$216)-11),ROWS($M$12:M45)))), "")</f>
        <v/>
      </c>
      <c r="B35" s="92" t="str" cm="1">
        <f t="array" ref="B35">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Sheet'!B$12:B$216)-11),ROWS($M$12:M45)))), "")</f>
        <v/>
      </c>
      <c r="C35" s="93" t="str" cm="1">
        <f t="array" ref="C35">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Sheet'!B$12:B$216)-11),ROWS($M$12:M45)))), "")</f>
        <v/>
      </c>
      <c r="D35" s="93" t="str">
        <f>IFERROR(VLOOKUP(A35,'Equipment List'!$A$2:$B$33,2,FALSE),IFERROR(VLOOKUP(A35,'Equipment List'!$C$2:$D$33,2,FALSE),IFERROR(VLOOKUP(A35,'Equipment List'!$E$2:$F$33,2,FALSE),IFERROR(VLOOKUP(A35,'Equipment List'!$G$2:$H$33,2,FALSE),IFERROR(VLOOKUP(A35,'Equipment List'!$I$2:$J$33,2,FALSE),IFERROR(VLOOKUP(A35,'Equipment List'!$K$2:$L$33,2,FALSE),IFERROR(VLOOKUP(A35,'Equipment List'!$M$2:$N$34,2,FALSE),IFERROR(VLOOKUP(A35,'Equipment List'!$Q$2:$R$33,2,FALSE),IFERROR(VLOOKUP(A35,'Equipment List'!$S$2:$T$33,2,FALSE),IFERROR(VLOOKUP(A35,'Equipment List'!$U$2:$V$33,2,FALSE),IFERROR(VLOOKUP(A35,'Equipment List'!$W$2:$X$33,2,FALSE),IFERROR(VLOOKUP(A35,'Equipment List'!$Y$2:$Z$33,2,FALSE),IFERROR(VLOOKUP(A35,'Equipment List'!$O$2:$P$33,2,FALSE), IFERROR(VLOOKUP(A35,'Equipment List'!$AA$2:$AB$33,2,FALSE), "-"))))))))))))))</f>
        <v>-</v>
      </c>
      <c r="E35" s="132" t="str" cm="1">
        <f t="array" ref="E35">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Sheet'!B$12:B$216)-11),ROWS($M$12:M45)))), "")</f>
        <v/>
      </c>
      <c r="F35" s="92" t="str">
        <f>_xlfn.IFNA(MATCH(E35,'Justification Lookup'!$A$4:$A$12, 0), "")</f>
        <v/>
      </c>
      <c r="G35" s="92" t="str">
        <f>_xlfn.IFNA(MATCH(D35,'Justification Lookup'!$B$3:$D$3, 0), "")</f>
        <v/>
      </c>
      <c r="H35" s="92">
        <f>IFERROR(INDEX('Justification Lookup'!$B$4:$D$12, F35, G35), 0)</f>
        <v>0</v>
      </c>
      <c r="I35" s="94">
        <f>IFERROR((C35/'Budget Detail Sheet'!BD$6)*H35,0)</f>
        <v>0</v>
      </c>
    </row>
    <row r="36" spans="1:9" x14ac:dyDescent="0.25">
      <c r="A36" s="97" t="str" cm="1">
        <f t="array" ref="A36">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Sheet'!B$12:B$216)-11),ROWS($M$12:M46)))), "")</f>
        <v/>
      </c>
      <c r="B36" s="92" t="str" cm="1">
        <f t="array" ref="B36">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Sheet'!B$12:B$216)-11),ROWS($M$12:M46)))), "")</f>
        <v/>
      </c>
      <c r="C36" s="93" t="str" cm="1">
        <f t="array" ref="C36">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Sheet'!B$12:B$216)-11),ROWS($M$12:M46)))), "")</f>
        <v/>
      </c>
      <c r="D36" s="93" t="str">
        <f>IFERROR(VLOOKUP(A36,'Equipment List'!$A$2:$B$33,2,FALSE),IFERROR(VLOOKUP(A36,'Equipment List'!$C$2:$D$33,2,FALSE),IFERROR(VLOOKUP(A36,'Equipment List'!$E$2:$F$33,2,FALSE),IFERROR(VLOOKUP(A36,'Equipment List'!$G$2:$H$33,2,FALSE),IFERROR(VLOOKUP(A36,'Equipment List'!$I$2:$J$33,2,FALSE),IFERROR(VLOOKUP(A36,'Equipment List'!$K$2:$L$33,2,FALSE),IFERROR(VLOOKUP(A36,'Equipment List'!$M$2:$N$34,2,FALSE),IFERROR(VLOOKUP(A36,'Equipment List'!$Q$2:$R$33,2,FALSE),IFERROR(VLOOKUP(A36,'Equipment List'!$S$2:$T$33,2,FALSE),IFERROR(VLOOKUP(A36,'Equipment List'!$U$2:$V$33,2,FALSE),IFERROR(VLOOKUP(A36,'Equipment List'!$W$2:$X$33,2,FALSE),IFERROR(VLOOKUP(A36,'Equipment List'!$Y$2:$Z$33,2,FALSE),IFERROR(VLOOKUP(A36,'Equipment List'!$O$2:$P$33,2,FALSE), IFERROR(VLOOKUP(A36,'Equipment List'!$AA$2:$AB$33,2,FALSE), "-"))))))))))))))</f>
        <v>-</v>
      </c>
      <c r="E36" s="132" t="str" cm="1">
        <f t="array" ref="E36">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Sheet'!B$12:B$216)-11),ROWS($M$12:M46)))), "")</f>
        <v/>
      </c>
      <c r="F36" s="92" t="str">
        <f>_xlfn.IFNA(MATCH(E36,'Justification Lookup'!$A$4:$A$12, 0), "")</f>
        <v/>
      </c>
      <c r="G36" s="92" t="str">
        <f>_xlfn.IFNA(MATCH(D36,'Justification Lookup'!$B$3:$D$3, 0), "")</f>
        <v/>
      </c>
      <c r="H36" s="92">
        <f>IFERROR(INDEX('Justification Lookup'!$B$4:$D$12, F36, G36), 0)</f>
        <v>0</v>
      </c>
      <c r="I36" s="94">
        <f>IFERROR((C36/'Budget Detail Sheet'!BD$6)*H36,0)</f>
        <v>0</v>
      </c>
    </row>
    <row r="37" spans="1:9" x14ac:dyDescent="0.25">
      <c r="A37" s="97" t="str" cm="1">
        <f t="array" ref="A37">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Sheet'!B$12:B$216)-11),ROWS($M$12:M47)))), "")</f>
        <v/>
      </c>
      <c r="B37" s="92" t="str" cm="1">
        <f t="array" ref="B37">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Sheet'!B$12:B$216)-11),ROWS($M$12:M47)))), "")</f>
        <v/>
      </c>
      <c r="C37" s="93" t="str" cm="1">
        <f t="array" ref="C37">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Sheet'!B$12:B$216)-11),ROWS($M$12:M47)))), "")</f>
        <v/>
      </c>
      <c r="D37" s="93" t="str">
        <f>IFERROR(VLOOKUP(A37,'Equipment List'!$A$2:$B$33,2,FALSE),IFERROR(VLOOKUP(A37,'Equipment List'!$C$2:$D$33,2,FALSE),IFERROR(VLOOKUP(A37,'Equipment List'!$E$2:$F$33,2,FALSE),IFERROR(VLOOKUP(A37,'Equipment List'!$G$2:$H$33,2,FALSE),IFERROR(VLOOKUP(A37,'Equipment List'!$I$2:$J$33,2,FALSE),IFERROR(VLOOKUP(A37,'Equipment List'!$K$2:$L$33,2,FALSE),IFERROR(VLOOKUP(A37,'Equipment List'!$M$2:$N$34,2,FALSE),IFERROR(VLOOKUP(A37,'Equipment List'!$Q$2:$R$33,2,FALSE),IFERROR(VLOOKUP(A37,'Equipment List'!$S$2:$T$33,2,FALSE),IFERROR(VLOOKUP(A37,'Equipment List'!$U$2:$V$33,2,FALSE),IFERROR(VLOOKUP(A37,'Equipment List'!$W$2:$X$33,2,FALSE),IFERROR(VLOOKUP(A37,'Equipment List'!$Y$2:$Z$33,2,FALSE),IFERROR(VLOOKUP(A37,'Equipment List'!$O$2:$P$33,2,FALSE), IFERROR(VLOOKUP(A37,'Equipment List'!$AA$2:$AB$33,2,FALSE), "-"))))))))))))))</f>
        <v>-</v>
      </c>
      <c r="E37" s="132" t="str" cm="1">
        <f t="array" ref="E37">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Sheet'!B$12:B$216)-11),ROWS($M$12:M47)))), "")</f>
        <v/>
      </c>
      <c r="F37" s="92" t="str">
        <f>_xlfn.IFNA(MATCH(E37,'Justification Lookup'!$A$4:$A$12, 0), "")</f>
        <v/>
      </c>
      <c r="G37" s="92" t="str">
        <f>_xlfn.IFNA(MATCH(D37,'Justification Lookup'!$B$3:$D$3, 0), "")</f>
        <v/>
      </c>
      <c r="H37" s="92">
        <f>IFERROR(INDEX('Justification Lookup'!$B$4:$D$12, F37, G37), 0)</f>
        <v>0</v>
      </c>
      <c r="I37" s="94">
        <f>IFERROR((C37/'Budget Detail Sheet'!BD$6)*H37,0)</f>
        <v>0</v>
      </c>
    </row>
    <row r="38" spans="1:9" x14ac:dyDescent="0.25">
      <c r="A38" s="97" t="str" cm="1">
        <f t="array" ref="A38">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Sheet'!B$12:B$216)-11),ROWS($M$12:M48)))), "")</f>
        <v/>
      </c>
      <c r="B38" s="92" t="str" cm="1">
        <f t="array" ref="B38">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Sheet'!B$12:B$216)-11),ROWS($M$12:M48)))), "")</f>
        <v/>
      </c>
      <c r="C38" s="93" t="str" cm="1">
        <f t="array" ref="C38">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Sheet'!B$12:B$216)-11),ROWS($M$12:M48)))), "")</f>
        <v/>
      </c>
      <c r="D38" s="93" t="str">
        <f>IFERROR(VLOOKUP(A38,'Equipment List'!$A$2:$B$33,2,FALSE),IFERROR(VLOOKUP(A38,'Equipment List'!$C$2:$D$33,2,FALSE),IFERROR(VLOOKUP(A38,'Equipment List'!$E$2:$F$33,2,FALSE),IFERROR(VLOOKUP(A38,'Equipment List'!$G$2:$H$33,2,FALSE),IFERROR(VLOOKUP(A38,'Equipment List'!$I$2:$J$33,2,FALSE),IFERROR(VLOOKUP(A38,'Equipment List'!$K$2:$L$33,2,FALSE),IFERROR(VLOOKUP(A38,'Equipment List'!$M$2:$N$34,2,FALSE),IFERROR(VLOOKUP(A38,'Equipment List'!$Q$2:$R$33,2,FALSE),IFERROR(VLOOKUP(A38,'Equipment List'!$S$2:$T$33,2,FALSE),IFERROR(VLOOKUP(A38,'Equipment List'!$U$2:$V$33,2,FALSE),IFERROR(VLOOKUP(A38,'Equipment List'!$W$2:$X$33,2,FALSE),IFERROR(VLOOKUP(A38,'Equipment List'!$Y$2:$Z$33,2,FALSE),IFERROR(VLOOKUP(A38,'Equipment List'!$O$2:$P$33,2,FALSE), IFERROR(VLOOKUP(A38,'Equipment List'!$AA$2:$AB$33,2,FALSE), "-"))))))))))))))</f>
        <v>-</v>
      </c>
      <c r="E38" s="132" t="str" cm="1">
        <f t="array" ref="E38">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Sheet'!B$12:B$216)-11),ROWS($M$12:M48)))), "")</f>
        <v/>
      </c>
      <c r="F38" s="92" t="str">
        <f>_xlfn.IFNA(MATCH(E38,'Justification Lookup'!$A$4:$A$12, 0), "")</f>
        <v/>
      </c>
      <c r="G38" s="92" t="str">
        <f>_xlfn.IFNA(MATCH(D38,'Justification Lookup'!$B$3:$D$3, 0), "")</f>
        <v/>
      </c>
      <c r="H38" s="92">
        <f>IFERROR(INDEX('Justification Lookup'!$B$4:$D$12, F38, G38), 0)</f>
        <v>0</v>
      </c>
      <c r="I38" s="94">
        <f>IFERROR((C38/'Budget Detail Sheet'!BD$6)*H38,0)</f>
        <v>0</v>
      </c>
    </row>
    <row r="39" spans="1:9" x14ac:dyDescent="0.25">
      <c r="A39" s="97" t="str" cm="1">
        <f t="array" ref="A39">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Sheet'!B$12:B$216)-11),ROWS($M$12:M49)))), "")</f>
        <v/>
      </c>
      <c r="B39" s="92" t="str" cm="1">
        <f t="array" ref="B39">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Sheet'!B$12:B$216)-11),ROWS($M$12:M49)))), "")</f>
        <v/>
      </c>
      <c r="C39" s="93" t="str" cm="1">
        <f t="array" ref="C39">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Sheet'!B$12:B$216)-11),ROWS($M$12:M49)))), "")</f>
        <v/>
      </c>
      <c r="D39" s="93" t="str">
        <f>IFERROR(VLOOKUP(A39,'Equipment List'!$A$2:$B$33,2,FALSE),IFERROR(VLOOKUP(A39,'Equipment List'!$C$2:$D$33,2,FALSE),IFERROR(VLOOKUP(A39,'Equipment List'!$E$2:$F$33,2,FALSE),IFERROR(VLOOKUP(A39,'Equipment List'!$G$2:$H$33,2,FALSE),IFERROR(VLOOKUP(A39,'Equipment List'!$I$2:$J$33,2,FALSE),IFERROR(VLOOKUP(A39,'Equipment List'!$K$2:$L$33,2,FALSE),IFERROR(VLOOKUP(A39,'Equipment List'!$M$2:$N$34,2,FALSE),IFERROR(VLOOKUP(A39,'Equipment List'!$Q$2:$R$33,2,FALSE),IFERROR(VLOOKUP(A39,'Equipment List'!$S$2:$T$33,2,FALSE),IFERROR(VLOOKUP(A39,'Equipment List'!$U$2:$V$33,2,FALSE),IFERROR(VLOOKUP(A39,'Equipment List'!$W$2:$X$33,2,FALSE),IFERROR(VLOOKUP(A39,'Equipment List'!$Y$2:$Z$33,2,FALSE),IFERROR(VLOOKUP(A39,'Equipment List'!$O$2:$P$33,2,FALSE), IFERROR(VLOOKUP(A39,'Equipment List'!$AA$2:$AB$33,2,FALSE), "-"))))))))))))))</f>
        <v>-</v>
      </c>
      <c r="E39" s="132" t="str" cm="1">
        <f t="array" ref="E39">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Sheet'!B$12:B$216)-11),ROWS($M$12:M49)))), "")</f>
        <v/>
      </c>
      <c r="F39" s="92" t="str">
        <f>_xlfn.IFNA(MATCH(E39,'Justification Lookup'!$A$4:$A$12, 0), "")</f>
        <v/>
      </c>
      <c r="G39" s="92" t="str">
        <f>_xlfn.IFNA(MATCH(D39,'Justification Lookup'!$B$3:$D$3, 0), "")</f>
        <v/>
      </c>
      <c r="H39" s="92">
        <f>IFERROR(INDEX('Justification Lookup'!$B$4:$D$12, F39, G39), 0)</f>
        <v>0</v>
      </c>
      <c r="I39" s="94">
        <f>IFERROR((C39/'Budget Detail Sheet'!BD$6)*H39,0)</f>
        <v>0</v>
      </c>
    </row>
    <row r="40" spans="1:9" x14ac:dyDescent="0.25">
      <c r="A40" s="97" t="str" cm="1">
        <f t="array" ref="A40">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Sheet'!B$12:B$216)-11),ROWS($M$12:M50)))), "")</f>
        <v/>
      </c>
      <c r="B40" s="92" t="str" cm="1">
        <f t="array" ref="B40">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Sheet'!B$12:B$216)-11),ROWS($M$12:M50)))), "")</f>
        <v/>
      </c>
      <c r="C40" s="93" t="str" cm="1">
        <f t="array" ref="C40">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Sheet'!B$12:B$216)-11),ROWS($M$12:M50)))), "")</f>
        <v/>
      </c>
      <c r="D40" s="93" t="str">
        <f>IFERROR(VLOOKUP(A40,'Equipment List'!$A$2:$B$33,2,FALSE),IFERROR(VLOOKUP(A40,'Equipment List'!$C$2:$D$33,2,FALSE),IFERROR(VLOOKUP(A40,'Equipment List'!$E$2:$F$33,2,FALSE),IFERROR(VLOOKUP(A40,'Equipment List'!$G$2:$H$33,2,FALSE),IFERROR(VLOOKUP(A40,'Equipment List'!$I$2:$J$33,2,FALSE),IFERROR(VLOOKUP(A40,'Equipment List'!$K$2:$L$33,2,FALSE),IFERROR(VLOOKUP(A40,'Equipment List'!$M$2:$N$34,2,FALSE),IFERROR(VLOOKUP(A40,'Equipment List'!$Q$2:$R$33,2,FALSE),IFERROR(VLOOKUP(A40,'Equipment List'!$S$2:$T$33,2,FALSE),IFERROR(VLOOKUP(A40,'Equipment List'!$U$2:$V$33,2,FALSE),IFERROR(VLOOKUP(A40,'Equipment List'!$W$2:$X$33,2,FALSE),IFERROR(VLOOKUP(A40,'Equipment List'!$Y$2:$Z$33,2,FALSE),IFERROR(VLOOKUP(A40,'Equipment List'!$O$2:$P$33,2,FALSE), IFERROR(VLOOKUP(A40,'Equipment List'!$AA$2:$AB$33,2,FALSE), "-"))))))))))))))</f>
        <v>-</v>
      </c>
      <c r="E40" s="132" t="str" cm="1">
        <f t="array" ref="E40">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Sheet'!B$12:B$216)-11),ROWS($M$12:M50)))), "")</f>
        <v/>
      </c>
      <c r="F40" s="92" t="str">
        <f>_xlfn.IFNA(MATCH(E40,'Justification Lookup'!$A$4:$A$12, 0), "")</f>
        <v/>
      </c>
      <c r="G40" s="92" t="str">
        <f>_xlfn.IFNA(MATCH(D40,'Justification Lookup'!$B$3:$D$3, 0), "")</f>
        <v/>
      </c>
      <c r="H40" s="92">
        <f>IFERROR(INDEX('Justification Lookup'!$B$4:$D$12, F40, G40), 0)</f>
        <v>0</v>
      </c>
      <c r="I40" s="94">
        <f>IFERROR((C40/'Budget Detail Sheet'!BD$6)*H40,0)</f>
        <v>0</v>
      </c>
    </row>
    <row r="41" spans="1:9" x14ac:dyDescent="0.25">
      <c r="A41" s="97" t="str" cm="1">
        <f t="array" ref="A41">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Sheet'!B$12:B$216)-11),ROWS($M$12:M51)))), "")</f>
        <v/>
      </c>
      <c r="B41" s="92" t="str" cm="1">
        <f t="array" ref="B41">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Sheet'!B$12:B$216)-11),ROWS($M$12:M51)))), "")</f>
        <v/>
      </c>
      <c r="C41" s="93" t="str" cm="1">
        <f t="array" ref="C41">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Sheet'!B$12:B$216)-11),ROWS($M$12:M51)))), "")</f>
        <v/>
      </c>
      <c r="D41" s="93" t="str">
        <f>IFERROR(VLOOKUP(A41,'Equipment List'!$A$2:$B$33,2,FALSE),IFERROR(VLOOKUP(A41,'Equipment List'!$C$2:$D$33,2,FALSE),IFERROR(VLOOKUP(A41,'Equipment List'!$E$2:$F$33,2,FALSE),IFERROR(VLOOKUP(A41,'Equipment List'!$G$2:$H$33,2,FALSE),IFERROR(VLOOKUP(A41,'Equipment List'!$I$2:$J$33,2,FALSE),IFERROR(VLOOKUP(A41,'Equipment List'!$K$2:$L$33,2,FALSE),IFERROR(VLOOKUP(A41,'Equipment List'!$M$2:$N$34,2,FALSE),IFERROR(VLOOKUP(A41,'Equipment List'!$Q$2:$R$33,2,FALSE),IFERROR(VLOOKUP(A41,'Equipment List'!$S$2:$T$33,2,FALSE),IFERROR(VLOOKUP(A41,'Equipment List'!$U$2:$V$33,2,FALSE),IFERROR(VLOOKUP(A41,'Equipment List'!$W$2:$X$33,2,FALSE),IFERROR(VLOOKUP(A41,'Equipment List'!$Y$2:$Z$33,2,FALSE),IFERROR(VLOOKUP(A41,'Equipment List'!$O$2:$P$33,2,FALSE), IFERROR(VLOOKUP(A41,'Equipment List'!$AA$2:$AB$33,2,FALSE), "-"))))))))))))))</f>
        <v>-</v>
      </c>
      <c r="E41" s="132" t="str" cm="1">
        <f t="array" ref="E41">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Sheet'!B$12:B$216)-11),ROWS($M$12:M51)))), "")</f>
        <v/>
      </c>
      <c r="F41" s="92" t="str">
        <f>_xlfn.IFNA(MATCH(E41,'Justification Lookup'!$A$4:$A$12, 0), "")</f>
        <v/>
      </c>
      <c r="G41" s="92" t="str">
        <f>_xlfn.IFNA(MATCH(D41,'Justification Lookup'!$B$3:$D$3, 0), "")</f>
        <v/>
      </c>
      <c r="H41" s="92">
        <f>IFERROR(INDEX('Justification Lookup'!$B$4:$D$12, F41, G41), 0)</f>
        <v>0</v>
      </c>
      <c r="I41" s="94">
        <f>IFERROR((C41/'Budget Detail Sheet'!BD$6)*H41,0)</f>
        <v>0</v>
      </c>
    </row>
    <row r="42" spans="1:9" x14ac:dyDescent="0.25">
      <c r="A42" s="97" t="str" cm="1">
        <f t="array" ref="A42">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Sheet'!B$12:B$216)-11),ROWS($M$12:M52)))), "")</f>
        <v/>
      </c>
      <c r="B42" s="92" t="str" cm="1">
        <f t="array" ref="B42">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Sheet'!B$12:B$216)-11),ROWS($M$12:M52)))), "")</f>
        <v/>
      </c>
      <c r="C42" s="93" t="str" cm="1">
        <f t="array" ref="C42">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Sheet'!B$12:B$216)-11),ROWS($M$12:M52)))), "")</f>
        <v/>
      </c>
      <c r="D42" s="93" t="str">
        <f>IFERROR(VLOOKUP(A42,'Equipment List'!$A$2:$B$33,2,FALSE),IFERROR(VLOOKUP(A42,'Equipment List'!$C$2:$D$33,2,FALSE),IFERROR(VLOOKUP(A42,'Equipment List'!$E$2:$F$33,2,FALSE),IFERROR(VLOOKUP(A42,'Equipment List'!$G$2:$H$33,2,FALSE),IFERROR(VLOOKUP(A42,'Equipment List'!$I$2:$J$33,2,FALSE),IFERROR(VLOOKUP(A42,'Equipment List'!$K$2:$L$33,2,FALSE),IFERROR(VLOOKUP(A42,'Equipment List'!$M$2:$N$34,2,FALSE),IFERROR(VLOOKUP(A42,'Equipment List'!$Q$2:$R$33,2,FALSE),IFERROR(VLOOKUP(A42,'Equipment List'!$S$2:$T$33,2,FALSE),IFERROR(VLOOKUP(A42,'Equipment List'!$U$2:$V$33,2,FALSE),IFERROR(VLOOKUP(A42,'Equipment List'!$W$2:$X$33,2,FALSE),IFERROR(VLOOKUP(A42,'Equipment List'!$Y$2:$Z$33,2,FALSE),IFERROR(VLOOKUP(A42,'Equipment List'!$O$2:$P$33,2,FALSE), IFERROR(VLOOKUP(A42,'Equipment List'!$AA$2:$AB$33,2,FALSE), "-"))))))))))))))</f>
        <v>-</v>
      </c>
      <c r="E42" s="132" t="str" cm="1">
        <f t="array" ref="E42">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Sheet'!B$12:B$216)-11),ROWS($M$12:M52)))), "")</f>
        <v/>
      </c>
      <c r="F42" s="92" t="str">
        <f>_xlfn.IFNA(MATCH(E42,'Justification Lookup'!$A$4:$A$12, 0), "")</f>
        <v/>
      </c>
      <c r="G42" s="92" t="str">
        <f>_xlfn.IFNA(MATCH(D42,'Justification Lookup'!$B$3:$D$3, 0), "")</f>
        <v/>
      </c>
      <c r="H42" s="92">
        <f>IFERROR(INDEX('Justification Lookup'!$B$4:$D$12, F42, G42), 0)</f>
        <v>0</v>
      </c>
      <c r="I42" s="94">
        <f>IFERROR((C42/'Budget Detail Sheet'!BD$6)*H42,0)</f>
        <v>0</v>
      </c>
    </row>
    <row r="43" spans="1:9" x14ac:dyDescent="0.25">
      <c r="A43" s="97" t="str" cm="1">
        <f t="array" ref="A43">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Sheet'!B$12:B$216)-11),ROWS($M$12:M53)))), "")</f>
        <v/>
      </c>
      <c r="B43" s="92" t="str" cm="1">
        <f t="array" ref="B43">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Sheet'!B$12:B$216)-11),ROWS($M$12:M53)))), "")</f>
        <v/>
      </c>
      <c r="C43" s="93" t="str" cm="1">
        <f t="array" ref="C43">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Sheet'!B$12:B$216)-11),ROWS($M$12:M53)))), "")</f>
        <v/>
      </c>
      <c r="D43" s="93" t="str">
        <f>IFERROR(VLOOKUP(A43,'Equipment List'!$A$2:$B$33,2,FALSE),IFERROR(VLOOKUP(A43,'Equipment List'!$C$2:$D$33,2,FALSE),IFERROR(VLOOKUP(A43,'Equipment List'!$E$2:$F$33,2,FALSE),IFERROR(VLOOKUP(A43,'Equipment List'!$G$2:$H$33,2,FALSE),IFERROR(VLOOKUP(A43,'Equipment List'!$I$2:$J$33,2,FALSE),IFERROR(VLOOKUP(A43,'Equipment List'!$K$2:$L$33,2,FALSE),IFERROR(VLOOKUP(A43,'Equipment List'!$M$2:$N$34,2,FALSE),IFERROR(VLOOKUP(A43,'Equipment List'!$Q$2:$R$33,2,FALSE),IFERROR(VLOOKUP(A43,'Equipment List'!$S$2:$T$33,2,FALSE),IFERROR(VLOOKUP(A43,'Equipment List'!$U$2:$V$33,2,FALSE),IFERROR(VLOOKUP(A43,'Equipment List'!$W$2:$X$33,2,FALSE),IFERROR(VLOOKUP(A43,'Equipment List'!$Y$2:$Z$33,2,FALSE),IFERROR(VLOOKUP(A43,'Equipment List'!$O$2:$P$33,2,FALSE), IFERROR(VLOOKUP(A43,'Equipment List'!$AA$2:$AB$33,2,FALSE), "-"))))))))))))))</f>
        <v>-</v>
      </c>
      <c r="E43" s="132" t="str" cm="1">
        <f t="array" ref="E43">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Sheet'!B$12:B$216)-11),ROWS($M$12:M53)))), "")</f>
        <v/>
      </c>
      <c r="F43" s="92" t="str">
        <f>_xlfn.IFNA(MATCH(E43,'Justification Lookup'!$A$4:$A$12, 0), "")</f>
        <v/>
      </c>
      <c r="G43" s="92" t="str">
        <f>_xlfn.IFNA(MATCH(D43,'Justification Lookup'!$B$3:$D$3, 0), "")</f>
        <v/>
      </c>
      <c r="H43" s="92">
        <f>IFERROR(INDEX('Justification Lookup'!$B$4:$D$12, F43, G43), 0)</f>
        <v>0</v>
      </c>
      <c r="I43" s="94">
        <f>IFERROR((C43/'Budget Detail Sheet'!BD$6)*H43,0)</f>
        <v>0</v>
      </c>
    </row>
    <row r="44" spans="1:9" x14ac:dyDescent="0.25">
      <c r="A44" s="97" t="str" cm="1">
        <f t="array" ref="A44">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Sheet'!B$12:B$216)-11),ROWS($M$12:M54)))), "")</f>
        <v/>
      </c>
      <c r="B44" s="92" t="str" cm="1">
        <f t="array" ref="B44">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Sheet'!B$12:B$216)-11),ROWS($M$12:M54)))), "")</f>
        <v/>
      </c>
      <c r="C44" s="93" t="str" cm="1">
        <f t="array" ref="C44">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Sheet'!B$12:B$216)-11),ROWS($M$12:M54)))), "")</f>
        <v/>
      </c>
      <c r="D44" s="93" t="str">
        <f>IFERROR(VLOOKUP(A44,'Equipment List'!$A$2:$B$33,2,FALSE),IFERROR(VLOOKUP(A44,'Equipment List'!$C$2:$D$33,2,FALSE),IFERROR(VLOOKUP(A44,'Equipment List'!$E$2:$F$33,2,FALSE),IFERROR(VLOOKUP(A44,'Equipment List'!$G$2:$H$33,2,FALSE),IFERROR(VLOOKUP(A44,'Equipment List'!$I$2:$J$33,2,FALSE),IFERROR(VLOOKUP(A44,'Equipment List'!$K$2:$L$33,2,FALSE),IFERROR(VLOOKUP(A44,'Equipment List'!$M$2:$N$34,2,FALSE),IFERROR(VLOOKUP(A44,'Equipment List'!$Q$2:$R$33,2,FALSE),IFERROR(VLOOKUP(A44,'Equipment List'!$S$2:$T$33,2,FALSE),IFERROR(VLOOKUP(A44,'Equipment List'!$U$2:$V$33,2,FALSE),IFERROR(VLOOKUP(A44,'Equipment List'!$W$2:$X$33,2,FALSE),IFERROR(VLOOKUP(A44,'Equipment List'!$Y$2:$Z$33,2,FALSE),IFERROR(VLOOKUP(A44,'Equipment List'!$O$2:$P$33,2,FALSE), IFERROR(VLOOKUP(A44,'Equipment List'!$AA$2:$AB$33,2,FALSE), "-"))))))))))))))</f>
        <v>-</v>
      </c>
      <c r="E44" s="132" t="str" cm="1">
        <f t="array" ref="E44">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Sheet'!B$12:B$216)-11),ROWS($M$12:M54)))), "")</f>
        <v/>
      </c>
      <c r="F44" s="92" t="str">
        <f>_xlfn.IFNA(MATCH(E44,'Justification Lookup'!$A$4:$A$12, 0), "")</f>
        <v/>
      </c>
      <c r="G44" s="92" t="str">
        <f>_xlfn.IFNA(MATCH(D44,'Justification Lookup'!$B$3:$D$3, 0), "")</f>
        <v/>
      </c>
      <c r="H44" s="92">
        <f>IFERROR(INDEX('Justification Lookup'!$B$4:$D$12, F44, G44), 0)</f>
        <v>0</v>
      </c>
      <c r="I44" s="94">
        <f>IFERROR((C44/'Budget Detail Sheet'!BD$6)*H44,0)</f>
        <v>0</v>
      </c>
    </row>
    <row r="45" spans="1:9" x14ac:dyDescent="0.25">
      <c r="A45" s="97" t="str" cm="1">
        <f t="array" ref="A45">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Sheet'!B$12:B$216)-11),ROWS($M$12:M55)))), "")</f>
        <v/>
      </c>
      <c r="B45" s="92" t="str" cm="1">
        <f t="array" ref="B45">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Sheet'!B$12:B$216)-11),ROWS($M$12:M55)))), "")</f>
        <v/>
      </c>
      <c r="C45" s="93" t="str" cm="1">
        <f t="array" ref="C45">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Sheet'!B$12:B$216)-11),ROWS($M$12:M55)))), "")</f>
        <v/>
      </c>
      <c r="D45" s="93" t="str">
        <f>IFERROR(VLOOKUP(A45,'Equipment List'!$A$2:$B$33,2,FALSE),IFERROR(VLOOKUP(A45,'Equipment List'!$C$2:$D$33,2,FALSE),IFERROR(VLOOKUP(A45,'Equipment List'!$E$2:$F$33,2,FALSE),IFERROR(VLOOKUP(A45,'Equipment List'!$G$2:$H$33,2,FALSE),IFERROR(VLOOKUP(A45,'Equipment List'!$I$2:$J$33,2,FALSE),IFERROR(VLOOKUP(A45,'Equipment List'!$K$2:$L$33,2,FALSE),IFERROR(VLOOKUP(A45,'Equipment List'!$M$2:$N$34,2,FALSE),IFERROR(VLOOKUP(A45,'Equipment List'!$Q$2:$R$33,2,FALSE),IFERROR(VLOOKUP(A45,'Equipment List'!$S$2:$T$33,2,FALSE),IFERROR(VLOOKUP(A45,'Equipment List'!$U$2:$V$33,2,FALSE),IFERROR(VLOOKUP(A45,'Equipment List'!$W$2:$X$33,2,FALSE),IFERROR(VLOOKUP(A45,'Equipment List'!$Y$2:$Z$33,2,FALSE),IFERROR(VLOOKUP(A45,'Equipment List'!$O$2:$P$33,2,FALSE), IFERROR(VLOOKUP(A45,'Equipment List'!$AA$2:$AB$33,2,FALSE), "-"))))))))))))))</f>
        <v>-</v>
      </c>
      <c r="E45" s="132" t="str" cm="1">
        <f t="array" ref="E45">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Sheet'!B$12:B$216)-11),ROWS($M$12:M55)))), "")</f>
        <v/>
      </c>
      <c r="F45" s="92" t="str">
        <f>_xlfn.IFNA(MATCH(E45,'Justification Lookup'!$A$4:$A$12, 0), "")</f>
        <v/>
      </c>
      <c r="G45" s="92" t="str">
        <f>_xlfn.IFNA(MATCH(D45,'Justification Lookup'!$B$3:$D$3, 0), "")</f>
        <v/>
      </c>
      <c r="H45" s="92">
        <f>IFERROR(INDEX('Justification Lookup'!$B$4:$D$12, F45, G45), 0)</f>
        <v>0</v>
      </c>
      <c r="I45" s="94">
        <f>IFERROR((C45/'Budget Detail Sheet'!BD$6)*H45,0)</f>
        <v>0</v>
      </c>
    </row>
    <row r="46" spans="1:9" x14ac:dyDescent="0.25">
      <c r="A46" s="97" t="str" cm="1">
        <f t="array" ref="A46">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Sheet'!B$12:B$216)-11),ROWS($M$12:M56)))), "")</f>
        <v/>
      </c>
      <c r="B46" s="92" t="str" cm="1">
        <f t="array" ref="B46">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Sheet'!B$12:B$216)-11),ROWS($M$12:M56)))), "")</f>
        <v/>
      </c>
      <c r="C46" s="93" t="str" cm="1">
        <f t="array" ref="C46">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Sheet'!B$12:B$216)-11),ROWS($M$12:M56)))), "")</f>
        <v/>
      </c>
      <c r="D46" s="93" t="str">
        <f>IFERROR(VLOOKUP(A46,'Equipment List'!$A$2:$B$33,2,FALSE),IFERROR(VLOOKUP(A46,'Equipment List'!$C$2:$D$33,2,FALSE),IFERROR(VLOOKUP(A46,'Equipment List'!$E$2:$F$33,2,FALSE),IFERROR(VLOOKUP(A46,'Equipment List'!$G$2:$H$33,2,FALSE),IFERROR(VLOOKUP(A46,'Equipment List'!$I$2:$J$33,2,FALSE),IFERROR(VLOOKUP(A46,'Equipment List'!$K$2:$L$33,2,FALSE),IFERROR(VLOOKUP(A46,'Equipment List'!$M$2:$N$34,2,FALSE),IFERROR(VLOOKUP(A46,'Equipment List'!$Q$2:$R$33,2,FALSE),IFERROR(VLOOKUP(A46,'Equipment List'!$S$2:$T$33,2,FALSE),IFERROR(VLOOKUP(A46,'Equipment List'!$U$2:$V$33,2,FALSE),IFERROR(VLOOKUP(A46,'Equipment List'!$W$2:$X$33,2,FALSE),IFERROR(VLOOKUP(A46,'Equipment List'!$Y$2:$Z$33,2,FALSE),IFERROR(VLOOKUP(A46,'Equipment List'!$O$2:$P$33,2,FALSE), IFERROR(VLOOKUP(A46,'Equipment List'!$AA$2:$AB$33,2,FALSE), "-"))))))))))))))</f>
        <v>-</v>
      </c>
      <c r="E46" s="132" t="str" cm="1">
        <f t="array" ref="E46">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Sheet'!B$12:B$216)-11),ROWS($M$12:M56)))), "")</f>
        <v/>
      </c>
      <c r="F46" s="92" t="str">
        <f>_xlfn.IFNA(MATCH(E46,'Justification Lookup'!$A$4:$A$12, 0), "")</f>
        <v/>
      </c>
      <c r="G46" s="92" t="str">
        <f>_xlfn.IFNA(MATCH(D46,'Justification Lookup'!$B$3:$D$3, 0), "")</f>
        <v/>
      </c>
      <c r="H46" s="92">
        <f>IFERROR(INDEX('Justification Lookup'!$B$4:$D$12, F46, G46), 0)</f>
        <v>0</v>
      </c>
      <c r="I46" s="94">
        <f>IFERROR((C46/'Budget Detail Sheet'!BD$6)*H46,0)</f>
        <v>0</v>
      </c>
    </row>
    <row r="47" spans="1:9" x14ac:dyDescent="0.25">
      <c r="A47" s="97" t="str" cm="1">
        <f t="array" ref="A47">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Sheet'!B$12:B$216)-11),ROWS($M$12:M57)))), "")</f>
        <v/>
      </c>
      <c r="B47" s="92" t="str" cm="1">
        <f t="array" ref="B47">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Sheet'!B$12:B$216)-11),ROWS($M$12:M57)))), "")</f>
        <v/>
      </c>
      <c r="C47" s="93" t="str" cm="1">
        <f t="array" ref="C47">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Sheet'!B$12:B$216)-11),ROWS($M$12:M57)))), "")</f>
        <v/>
      </c>
      <c r="D47" s="93" t="str">
        <f>IFERROR(VLOOKUP(A47,'Equipment List'!$A$2:$B$33,2,FALSE),IFERROR(VLOOKUP(A47,'Equipment List'!$C$2:$D$33,2,FALSE),IFERROR(VLOOKUP(A47,'Equipment List'!$E$2:$F$33,2,FALSE),IFERROR(VLOOKUP(A47,'Equipment List'!$G$2:$H$33,2,FALSE),IFERROR(VLOOKUP(A47,'Equipment List'!$I$2:$J$33,2,FALSE),IFERROR(VLOOKUP(A47,'Equipment List'!$K$2:$L$33,2,FALSE),IFERROR(VLOOKUP(A47,'Equipment List'!$M$2:$N$34,2,FALSE),IFERROR(VLOOKUP(A47,'Equipment List'!$Q$2:$R$33,2,FALSE),IFERROR(VLOOKUP(A47,'Equipment List'!$S$2:$T$33,2,FALSE),IFERROR(VLOOKUP(A47,'Equipment List'!$U$2:$V$33,2,FALSE),IFERROR(VLOOKUP(A47,'Equipment List'!$W$2:$X$33,2,FALSE),IFERROR(VLOOKUP(A47,'Equipment List'!$Y$2:$Z$33,2,FALSE),IFERROR(VLOOKUP(A47,'Equipment List'!$O$2:$P$33,2,FALSE), IFERROR(VLOOKUP(A47,'Equipment List'!$AA$2:$AB$33,2,FALSE), "-"))))))))))))))</f>
        <v>-</v>
      </c>
      <c r="E47" s="132" t="str" cm="1">
        <f t="array" ref="E47">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Sheet'!B$12:B$216)-11),ROWS($M$12:M57)))), "")</f>
        <v/>
      </c>
      <c r="F47" s="92" t="str">
        <f>_xlfn.IFNA(MATCH(E47,'Justification Lookup'!$A$4:$A$12, 0), "")</f>
        <v/>
      </c>
      <c r="G47" s="92" t="str">
        <f>_xlfn.IFNA(MATCH(D47,'Justification Lookup'!$B$3:$D$3, 0), "")</f>
        <v/>
      </c>
      <c r="H47" s="92">
        <f>IFERROR(INDEX('Justification Lookup'!$B$4:$D$12, F47, G47), 0)</f>
        <v>0</v>
      </c>
      <c r="I47" s="94">
        <f>IFERROR((C47/'Budget Detail Sheet'!BD$6)*H47,0)</f>
        <v>0</v>
      </c>
    </row>
    <row r="48" spans="1:9" x14ac:dyDescent="0.25">
      <c r="A48" s="97" t="str" cm="1">
        <f t="array" ref="A48">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Sheet'!B$12:B$216)-11),ROWS($M$12:M58)))), "")</f>
        <v/>
      </c>
      <c r="B48" s="92" t="str" cm="1">
        <f t="array" ref="B48">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Sheet'!B$12:B$216)-11),ROWS($M$12:M58)))), "")</f>
        <v/>
      </c>
      <c r="C48" s="93" t="str" cm="1">
        <f t="array" ref="C48">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Sheet'!B$12:B$216)-11),ROWS($M$12:M58)))), "")</f>
        <v/>
      </c>
      <c r="D48" s="93" t="str">
        <f>IFERROR(VLOOKUP(A48,'Equipment List'!$A$2:$B$33,2,FALSE),IFERROR(VLOOKUP(A48,'Equipment List'!$C$2:$D$33,2,FALSE),IFERROR(VLOOKUP(A48,'Equipment List'!$E$2:$F$33,2,FALSE),IFERROR(VLOOKUP(A48,'Equipment List'!$G$2:$H$33,2,FALSE),IFERROR(VLOOKUP(A48,'Equipment List'!$I$2:$J$33,2,FALSE),IFERROR(VLOOKUP(A48,'Equipment List'!$K$2:$L$33,2,FALSE),IFERROR(VLOOKUP(A48,'Equipment List'!$M$2:$N$34,2,FALSE),IFERROR(VLOOKUP(A48,'Equipment List'!$Q$2:$R$33,2,FALSE),IFERROR(VLOOKUP(A48,'Equipment List'!$S$2:$T$33,2,FALSE),IFERROR(VLOOKUP(A48,'Equipment List'!$U$2:$V$33,2,FALSE),IFERROR(VLOOKUP(A48,'Equipment List'!$W$2:$X$33,2,FALSE),IFERROR(VLOOKUP(A48,'Equipment List'!$Y$2:$Z$33,2,FALSE),IFERROR(VLOOKUP(A48,'Equipment List'!$O$2:$P$33,2,FALSE), IFERROR(VLOOKUP(A48,'Equipment List'!$AA$2:$AB$33,2,FALSE), "-"))))))))))))))</f>
        <v>-</v>
      </c>
      <c r="E48" s="132" t="str" cm="1">
        <f t="array" ref="E48">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Sheet'!B$12:B$216)-11),ROWS($M$12:M58)))), "")</f>
        <v/>
      </c>
      <c r="F48" s="92" t="str">
        <f>_xlfn.IFNA(MATCH(E48,'Justification Lookup'!$A$4:$A$12, 0), "")</f>
        <v/>
      </c>
      <c r="G48" s="92" t="str">
        <f>_xlfn.IFNA(MATCH(D48,'Justification Lookup'!$B$3:$D$3, 0), "")</f>
        <v/>
      </c>
      <c r="H48" s="92">
        <f>IFERROR(INDEX('Justification Lookup'!$B$4:$D$12, F48, G48), 0)</f>
        <v>0</v>
      </c>
      <c r="I48" s="94">
        <f>IFERROR((C48/'Budget Detail Sheet'!BD$6)*H48,0)</f>
        <v>0</v>
      </c>
    </row>
    <row r="49" spans="1:9" x14ac:dyDescent="0.25">
      <c r="A49" s="97" t="str" cm="1">
        <f t="array" ref="A49">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Sheet'!B$12:B$216)-11),ROWS($M$12:M59)))), "")</f>
        <v/>
      </c>
      <c r="B49" s="92" t="str" cm="1">
        <f t="array" ref="B49">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Sheet'!B$12:B$216)-11),ROWS($M$12:M59)))), "")</f>
        <v/>
      </c>
      <c r="C49" s="93" t="str" cm="1">
        <f t="array" ref="C49">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Sheet'!B$12:B$216)-11),ROWS($M$12:M59)))), "")</f>
        <v/>
      </c>
      <c r="D49" s="93" t="str">
        <f>IFERROR(VLOOKUP(A49,'Equipment List'!$A$2:$B$33,2,FALSE),IFERROR(VLOOKUP(A49,'Equipment List'!$C$2:$D$33,2,FALSE),IFERROR(VLOOKUP(A49,'Equipment List'!$E$2:$F$33,2,FALSE),IFERROR(VLOOKUP(A49,'Equipment List'!$G$2:$H$33,2,FALSE),IFERROR(VLOOKUP(A49,'Equipment List'!$I$2:$J$33,2,FALSE),IFERROR(VLOOKUP(A49,'Equipment List'!$K$2:$L$33,2,FALSE),IFERROR(VLOOKUP(A49,'Equipment List'!$M$2:$N$34,2,FALSE),IFERROR(VLOOKUP(A49,'Equipment List'!$Q$2:$R$33,2,FALSE),IFERROR(VLOOKUP(A49,'Equipment List'!$S$2:$T$33,2,FALSE),IFERROR(VLOOKUP(A49,'Equipment List'!$U$2:$V$33,2,FALSE),IFERROR(VLOOKUP(A49,'Equipment List'!$W$2:$X$33,2,FALSE),IFERROR(VLOOKUP(A49,'Equipment List'!$Y$2:$Z$33,2,FALSE),IFERROR(VLOOKUP(A49,'Equipment List'!$O$2:$P$33,2,FALSE), IFERROR(VLOOKUP(A49,'Equipment List'!$AA$2:$AB$33,2,FALSE), "-"))))))))))))))</f>
        <v>-</v>
      </c>
      <c r="E49" s="132" t="str" cm="1">
        <f t="array" ref="E49">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Sheet'!B$12:B$216)-11),ROWS($M$12:M59)))), "")</f>
        <v/>
      </c>
      <c r="F49" s="92" t="str">
        <f>_xlfn.IFNA(MATCH(E49,'Justification Lookup'!$A$4:$A$12, 0), "")</f>
        <v/>
      </c>
      <c r="G49" s="92" t="str">
        <f>_xlfn.IFNA(MATCH(D49,'Justification Lookup'!$B$3:$D$3, 0), "")</f>
        <v/>
      </c>
      <c r="H49" s="92">
        <f>IFERROR(INDEX('Justification Lookup'!$B$4:$D$12, F49, G49), 0)</f>
        <v>0</v>
      </c>
      <c r="I49" s="94">
        <f>IFERROR((C49/'Budget Detail Sheet'!BD$6)*H49,0)</f>
        <v>0</v>
      </c>
    </row>
    <row r="50" spans="1:9" x14ac:dyDescent="0.25">
      <c r="A50" s="97" t="str" cm="1">
        <f t="array" ref="A50">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Sheet'!B$12:B$216)-11),ROWS($M$12:M60)))), "")</f>
        <v/>
      </c>
      <c r="B50" s="92" t="str" cm="1">
        <f t="array" ref="B50">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Sheet'!B$12:B$216)-11),ROWS($M$12:M60)))), "")</f>
        <v/>
      </c>
      <c r="C50" s="93" t="str" cm="1">
        <f t="array" ref="C50">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Sheet'!B$12:B$216)-11),ROWS($M$12:M60)))), "")</f>
        <v/>
      </c>
      <c r="D50" s="93" t="str">
        <f>IFERROR(VLOOKUP(A50,'Equipment List'!$A$2:$B$33,2,FALSE),IFERROR(VLOOKUP(A50,'Equipment List'!$C$2:$D$33,2,FALSE),IFERROR(VLOOKUP(A50,'Equipment List'!$E$2:$F$33,2,FALSE),IFERROR(VLOOKUP(A50,'Equipment List'!$G$2:$H$33,2,FALSE),IFERROR(VLOOKUP(A50,'Equipment List'!$I$2:$J$33,2,FALSE),IFERROR(VLOOKUP(A50,'Equipment List'!$K$2:$L$33,2,FALSE),IFERROR(VLOOKUP(A50,'Equipment List'!$M$2:$N$34,2,FALSE),IFERROR(VLOOKUP(A50,'Equipment List'!$Q$2:$R$33,2,FALSE),IFERROR(VLOOKUP(A50,'Equipment List'!$S$2:$T$33,2,FALSE),IFERROR(VLOOKUP(A50,'Equipment List'!$U$2:$V$33,2,FALSE),IFERROR(VLOOKUP(A50,'Equipment List'!$W$2:$X$33,2,FALSE),IFERROR(VLOOKUP(A50,'Equipment List'!$Y$2:$Z$33,2,FALSE),IFERROR(VLOOKUP(A50,'Equipment List'!$O$2:$P$33,2,FALSE), IFERROR(VLOOKUP(A50,'Equipment List'!$AA$2:$AB$33,2,FALSE), "-"))))))))))))))</f>
        <v>-</v>
      </c>
      <c r="E50" s="132" t="str" cm="1">
        <f t="array" ref="E50">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Sheet'!B$12:B$216)-11),ROWS($M$12:M60)))), "")</f>
        <v/>
      </c>
      <c r="F50" s="92" t="str">
        <f>_xlfn.IFNA(MATCH(E50,'Justification Lookup'!$A$4:$A$12, 0), "")</f>
        <v/>
      </c>
      <c r="G50" s="92" t="str">
        <f>_xlfn.IFNA(MATCH(D50,'Justification Lookup'!$B$3:$D$3, 0), "")</f>
        <v/>
      </c>
      <c r="H50" s="92">
        <f>IFERROR(INDEX('Justification Lookup'!$B$4:$D$12, F50, G50), 0)</f>
        <v>0</v>
      </c>
      <c r="I50" s="94">
        <f>IFERROR((C50/'Budget Detail Sheet'!BD$6)*H50,0)</f>
        <v>0</v>
      </c>
    </row>
    <row r="51" spans="1:9" x14ac:dyDescent="0.25">
      <c r="A51" s="97" t="str" cm="1">
        <f t="array" ref="A51">IFERROR(_xlfn.SINGLE(INDEX('Budget Detail Sheet'!B$12:B$216,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Sheet'!B$12:B$216)-11),ROWS($M$12:M61)))), "")</f>
        <v/>
      </c>
      <c r="B51" s="92" t="str" cm="1">
        <f t="array" ref="B51">IFERROR(_xlfn.SINGLE(INDEX('Budget Detail Sheet'!BC$12:BC$216,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Sheet'!B$12:B$216)-11),ROWS($M$12:M61)))), "")</f>
        <v/>
      </c>
      <c r="C51" s="93" t="str" cm="1">
        <f t="array" ref="C51">IFERROR(_xlfn.SINGLE(INDEX('Budget Detail Sheet'!BN$12:BN$216,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Sheet'!B$12:B$216)-11),ROWS($M$12:M61)))), "")</f>
        <v/>
      </c>
      <c r="D51" s="93" t="str">
        <f>IFERROR(VLOOKUP(A51,'Equipment List'!$A$2:$B$33,2,FALSE),IFERROR(VLOOKUP(A51,'Equipment List'!$C$2:$D$33,2,FALSE),IFERROR(VLOOKUP(A51,'Equipment List'!$E$2:$F$33,2,FALSE),IFERROR(VLOOKUP(A51,'Equipment List'!$G$2:$H$33,2,FALSE),IFERROR(VLOOKUP(A51,'Equipment List'!$I$2:$J$33,2,FALSE),IFERROR(VLOOKUP(A51,'Equipment List'!$K$2:$L$33,2,FALSE),IFERROR(VLOOKUP(A51,'Equipment List'!$M$2:$N$34,2,FALSE),IFERROR(VLOOKUP(A51,'Equipment List'!$Q$2:$R$33,2,FALSE),IFERROR(VLOOKUP(A51,'Equipment List'!$S$2:$T$33,2,FALSE),IFERROR(VLOOKUP(A51,'Equipment List'!$U$2:$V$33,2,FALSE),IFERROR(VLOOKUP(A51,'Equipment List'!$W$2:$X$33,2,FALSE),IFERROR(VLOOKUP(A51,'Equipment List'!$Y$2:$Z$33,2,FALSE),IFERROR(VLOOKUP(A51,'Equipment List'!$O$2:$P$33,2,FALSE), IFERROR(VLOOKUP(A51,'Equipment List'!$AA$2:$AB$33,2,FALSE), "-"))))))))))))))</f>
        <v>-</v>
      </c>
      <c r="E51" s="132" t="str" cm="1">
        <f t="array" ref="E51">IFERROR(_xlfn.SINGLE(INDEX('Budget Detail Sheet'!AB$12:AB$216, _xlfn.AGGREGATE(15, 3, (('Budget Detail Sheet'!B$12:B$216&lt;&gt;"")/('Budget Detail Sheet'!B$12:B$216&lt;&gt;"")*('Budget Detail Sheet'!B$12:B$216&lt;&gt;"Item")/('Budget Detail Sheet'!B$12:B$216&lt;&gt;"Item")*('Budget Detail Sheet'!B$12:B$216&lt;&gt;'Equipment List'!A$1)/('Budget Detail Sheet'!B$12:B$216&lt;&gt;'Equipment List'!A$1)*('Budget Detail Sheet'!B$12:B$216&lt;&gt;'Equipment List'!C$1)/('Budget Detail Sheet'!B$12:B$216&lt;&gt;'Equipment List'!C$1)*('Budget Detail Sheet'!B$12:B$216&lt;&gt;'Equipment List'!E$1)/('Budget Detail Sheet'!B$12:B$216&lt;&gt;'Equipment List'!E$1)*('Budget Detail Sheet'!B$12:B$216&lt;&gt;'Equipment List'!G$1)/('Budget Detail Sheet'!B$12:B$216&lt;&gt;'Equipment List'!G$1)*('Budget Detail Sheet'!B$12:B$216&lt;&gt;'Equipment List'!I$1)/('Budget Detail Sheet'!B$12:B$216&lt;&gt;'Equipment List'!I$1)*('Budget Detail Sheet'!B$12:B$216&lt;&gt;'Equipment List'!K$1)/('Budget Detail Sheet'!B$12:B$216&lt;&gt;'Equipment List'!K$1)*('Budget Detail Sheet'!B$12:B$216&lt;&gt;'Equipment List'!M$1)/('Budget Detail Sheet'!B$12:B$216&lt;&gt;'Equipment List'!M$1)*('Budget Detail Sheet'!B$12:B$216&lt;&gt;'Equipment List'!Q$1)/('Budget Detail Sheet'!B$12:B$216&lt;&gt;'Equipment List'!Q$1)*('Budget Detail Sheet'!B$12:B$216&lt;&gt;'Equipment List'!S$1)/('Budget Detail Sheet'!B$12:B$216&lt;&gt;'Equipment List'!S$1)*('Budget Detail Sheet'!B$12:B$216&lt;&gt;'Equipment List'!U$1)/('Budget Detail Sheet'!B$12:B$216&lt;&gt;'Equipment List'!U$1)*('Budget Detail Sheet'!B$12:B$216&lt;&gt;'Equipment List'!W$1)/('Budget Detail Sheet'!B$12:B$216&lt;&gt;'Equipment List'!W$1)*('Budget Detail Sheet'!B$12:B$216&lt;&gt;'Equipment List'!Y$1)/('Budget Detail Sheet'!B$12:B$216&lt;&gt;'Equipment List'!Y$1)*('Budget Detail Sheet'!B$12:B$216&lt;&gt;'Equipment List'!O$1)/('Budget Detail Sheet'!B$12:B$216&lt;&gt;'Equipment List'!O$1)*('Budget Detail Sheet'!B$12:B$216&lt;&gt;'Equipment List'!AA$1)/('Budget Detail Sheet'!B$12:B$216&lt;&gt;'Equipment List'!AA$1)*ROW('Budget Detail Sheet'!B$12:B$216)-11),ROWS($M$12:M61)))), "")</f>
        <v/>
      </c>
      <c r="F51" s="92" t="str">
        <f>_xlfn.IFNA(MATCH(E51,'Justification Lookup'!$A$4:$A$12, 0), "")</f>
        <v/>
      </c>
      <c r="G51" s="92" t="str">
        <f>_xlfn.IFNA(MATCH(D51,'Justification Lookup'!$B$3:$D$3, 0), "")</f>
        <v/>
      </c>
      <c r="H51" s="92">
        <f>IFERROR(INDEX('Justification Lookup'!$B$4:$D$12, F51, G51), 0)</f>
        <v>0</v>
      </c>
      <c r="I51" s="94">
        <f>IFERROR((C51/'Budget Detail Sheet'!BD$6)*H51,0)</f>
        <v>0</v>
      </c>
    </row>
    <row r="52" spans="1:9" ht="18.75" x14ac:dyDescent="0.25">
      <c r="A52" s="100" t="s">
        <v>933</v>
      </c>
      <c r="B52" s="101">
        <f>SUM(I2:I51)</f>
        <v>0</v>
      </c>
      <c r="C52" s="102"/>
      <c r="D52" s="102"/>
      <c r="E52" s="133"/>
      <c r="F52" s="103"/>
      <c r="G52" s="103"/>
      <c r="H52" s="103"/>
      <c r="I52" s="104"/>
    </row>
    <row r="53" spans="1:9" ht="18.75" x14ac:dyDescent="0.25">
      <c r="A53" s="85"/>
      <c r="B53" s="85"/>
      <c r="C53" s="99"/>
    </row>
  </sheetData>
  <autoFilter ref="A1:L52" xr:uid="{856E557C-DC70-4086-AB32-3B78A89AC74D}">
    <filterColumn colId="10" showButton="0"/>
  </autoFilter>
  <mergeCells count="1">
    <mergeCell ref="K1:L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366"/>
  <sheetViews>
    <sheetView workbookViewId="0">
      <pane ySplit="1" topLeftCell="A2" activePane="bottomLeft" state="frozen"/>
      <selection activeCell="BC103" sqref="BC103:BG103"/>
      <selection pane="bottomLeft" activeCell="L2" sqref="L2"/>
    </sheetView>
  </sheetViews>
  <sheetFormatPr defaultRowHeight="15" x14ac:dyDescent="0.25"/>
  <cols>
    <col min="1" max="1" width="33" bestFit="1" customWidth="1"/>
    <col min="2" max="2" width="33" customWidth="1"/>
    <col min="3" max="3" width="14.7109375" bestFit="1" customWidth="1"/>
    <col min="4" max="4" width="17.140625" bestFit="1" customWidth="1"/>
    <col min="5" max="5" width="14.85546875" customWidth="1"/>
    <col min="6" max="6" width="14.85546875" style="23" customWidth="1"/>
    <col min="7" max="7" width="13.85546875" style="5" bestFit="1" customWidth="1"/>
    <col min="9" max="9" width="12.42578125" bestFit="1" customWidth="1"/>
    <col min="10" max="10" width="7.5703125" bestFit="1" customWidth="1"/>
    <col min="11" max="11" width="10.140625" bestFit="1" customWidth="1"/>
    <col min="12" max="12" width="12.7109375" bestFit="1" customWidth="1"/>
    <col min="13" max="13" width="43.85546875" customWidth="1"/>
  </cols>
  <sheetData>
    <row r="1" spans="1:14" ht="30" x14ac:dyDescent="0.25">
      <c r="A1" s="1" t="s">
        <v>883</v>
      </c>
      <c r="B1" s="1" t="s">
        <v>884</v>
      </c>
      <c r="C1" s="1" t="s">
        <v>40</v>
      </c>
      <c r="D1" s="1" t="s">
        <v>944</v>
      </c>
      <c r="E1" s="1" t="s">
        <v>422</v>
      </c>
      <c r="F1" s="22" t="s">
        <v>423</v>
      </c>
      <c r="G1" s="22" t="s">
        <v>424</v>
      </c>
      <c r="I1" s="280" t="s">
        <v>394</v>
      </c>
      <c r="J1" s="280"/>
      <c r="K1" s="280"/>
      <c r="L1" s="15"/>
    </row>
    <row r="2" spans="1:14" x14ac:dyDescent="0.25">
      <c r="A2" t="s">
        <v>532</v>
      </c>
      <c r="B2" t="s">
        <v>532</v>
      </c>
      <c r="C2" t="s">
        <v>41</v>
      </c>
      <c r="D2" s="18">
        <v>17062</v>
      </c>
      <c r="E2" s="20">
        <v>1</v>
      </c>
      <c r="F2" s="23">
        <f t="shared" ref="F2:F65" si="0">D2*E2</f>
        <v>17062</v>
      </c>
      <c r="G2" s="5">
        <f t="shared" ref="G2:G32" si="1">IF(F2&lt;2500,$K$3,IF(F2&lt;5000,$K$4,IF(F2&lt;10000,$K$5,IF(F2&lt;30000,$K$6,IF(F2&lt;50000,$K$7,IF(F2&lt;100000,$K$8,$K$9))))))</f>
        <v>19000</v>
      </c>
      <c r="I2" s="17" t="s">
        <v>395</v>
      </c>
      <c r="J2" s="17" t="s">
        <v>396</v>
      </c>
      <c r="K2" s="17" t="s">
        <v>393</v>
      </c>
      <c r="L2" s="16">
        <f>SUM(G2:G366)</f>
        <v>6599000</v>
      </c>
      <c r="N2" s="24" t="s">
        <v>405</v>
      </c>
    </row>
    <row r="3" spans="1:14" x14ac:dyDescent="0.25">
      <c r="A3" t="s">
        <v>533</v>
      </c>
      <c r="B3" t="s">
        <v>533</v>
      </c>
      <c r="C3" t="s">
        <v>42</v>
      </c>
      <c r="D3" s="19">
        <v>24021</v>
      </c>
      <c r="E3" s="21">
        <v>1</v>
      </c>
      <c r="F3" s="23">
        <f t="shared" si="0"/>
        <v>24021</v>
      </c>
      <c r="G3" s="5">
        <f t="shared" si="1"/>
        <v>19000</v>
      </c>
      <c r="I3" s="2" t="s">
        <v>397</v>
      </c>
      <c r="J3" s="3">
        <f t="shared" ref="J3:J9" si="2">COUNTIF($G$2:$G$366, K3)</f>
        <v>69</v>
      </c>
      <c r="K3" s="4">
        <v>10500</v>
      </c>
      <c r="L3" s="16"/>
      <c r="N3" t="s">
        <v>406</v>
      </c>
    </row>
    <row r="4" spans="1:14" x14ac:dyDescent="0.25">
      <c r="A4" t="s">
        <v>530</v>
      </c>
      <c r="B4" t="s">
        <v>530</v>
      </c>
      <c r="C4" t="s">
        <v>43</v>
      </c>
      <c r="D4" s="18">
        <v>10559</v>
      </c>
      <c r="E4" s="20">
        <v>1</v>
      </c>
      <c r="F4" s="23">
        <f t="shared" si="0"/>
        <v>10559</v>
      </c>
      <c r="G4" s="5">
        <f t="shared" si="1"/>
        <v>19000</v>
      </c>
      <c r="I4" s="2" t="s">
        <v>398</v>
      </c>
      <c r="J4" s="3">
        <f t="shared" si="2"/>
        <v>40</v>
      </c>
      <c r="K4" s="4">
        <v>12500</v>
      </c>
      <c r="L4" s="16"/>
    </row>
    <row r="5" spans="1:14" x14ac:dyDescent="0.25">
      <c r="A5" t="s">
        <v>534</v>
      </c>
      <c r="B5" t="s">
        <v>534</v>
      </c>
      <c r="C5" t="s">
        <v>44</v>
      </c>
      <c r="D5" s="18">
        <v>8166</v>
      </c>
      <c r="E5" s="20">
        <v>1</v>
      </c>
      <c r="F5" s="23">
        <f t="shared" si="0"/>
        <v>8166</v>
      </c>
      <c r="G5" s="5">
        <f t="shared" si="1"/>
        <v>15500</v>
      </c>
      <c r="I5" s="2" t="s">
        <v>399</v>
      </c>
      <c r="J5" s="3">
        <f t="shared" si="2"/>
        <v>70</v>
      </c>
      <c r="K5" s="4">
        <v>15500</v>
      </c>
      <c r="L5" s="15"/>
    </row>
    <row r="6" spans="1:14" x14ac:dyDescent="0.25">
      <c r="A6" t="s">
        <v>535</v>
      </c>
      <c r="B6" t="s">
        <v>535</v>
      </c>
      <c r="C6" t="s">
        <v>45</v>
      </c>
      <c r="D6" s="18">
        <v>28692</v>
      </c>
      <c r="E6" s="20">
        <v>1</v>
      </c>
      <c r="F6" s="23">
        <f t="shared" si="0"/>
        <v>28692</v>
      </c>
      <c r="G6" s="5">
        <f t="shared" si="1"/>
        <v>19000</v>
      </c>
      <c r="I6" s="2" t="s">
        <v>400</v>
      </c>
      <c r="J6" s="3">
        <f t="shared" si="2"/>
        <v>127</v>
      </c>
      <c r="K6" s="4">
        <v>19000</v>
      </c>
      <c r="L6" s="15"/>
    </row>
    <row r="7" spans="1:14" x14ac:dyDescent="0.25">
      <c r="A7" t="s">
        <v>536</v>
      </c>
      <c r="B7" t="s">
        <v>536</v>
      </c>
      <c r="C7" t="s">
        <v>46</v>
      </c>
      <c r="D7" s="18">
        <v>486</v>
      </c>
      <c r="E7" s="20">
        <v>1</v>
      </c>
      <c r="F7" s="23">
        <f t="shared" si="0"/>
        <v>486</v>
      </c>
      <c r="G7" s="5">
        <f t="shared" si="1"/>
        <v>10500</v>
      </c>
      <c r="I7" s="2" t="s">
        <v>401</v>
      </c>
      <c r="J7" s="3">
        <f t="shared" si="2"/>
        <v>32</v>
      </c>
      <c r="K7" s="4">
        <v>25000</v>
      </c>
      <c r="L7" s="15"/>
    </row>
    <row r="8" spans="1:14" x14ac:dyDescent="0.25">
      <c r="A8" t="s">
        <v>537</v>
      </c>
      <c r="B8" t="s">
        <v>537</v>
      </c>
      <c r="C8" t="s">
        <v>47</v>
      </c>
      <c r="D8" s="18">
        <v>17366</v>
      </c>
      <c r="E8" s="20">
        <v>1</v>
      </c>
      <c r="F8" s="23">
        <f t="shared" si="0"/>
        <v>17366</v>
      </c>
      <c r="G8" s="5">
        <f t="shared" si="1"/>
        <v>19000</v>
      </c>
      <c r="I8" s="2" t="s">
        <v>402</v>
      </c>
      <c r="J8" s="3">
        <f t="shared" si="2"/>
        <v>17</v>
      </c>
      <c r="K8" s="4">
        <v>35000</v>
      </c>
      <c r="L8" s="15"/>
    </row>
    <row r="9" spans="1:14" x14ac:dyDescent="0.25">
      <c r="A9" t="s">
        <v>538</v>
      </c>
      <c r="B9" t="s">
        <v>538</v>
      </c>
      <c r="C9" t="s">
        <v>48</v>
      </c>
      <c r="D9" s="18">
        <v>39263</v>
      </c>
      <c r="E9" s="20">
        <v>1</v>
      </c>
      <c r="F9" s="23">
        <f t="shared" si="0"/>
        <v>39263</v>
      </c>
      <c r="G9" s="5">
        <f t="shared" si="1"/>
        <v>25000</v>
      </c>
      <c r="I9" s="2" t="s">
        <v>403</v>
      </c>
      <c r="J9" s="3">
        <f t="shared" si="2"/>
        <v>9</v>
      </c>
      <c r="K9" s="4">
        <v>50000</v>
      </c>
      <c r="L9" s="15"/>
    </row>
    <row r="10" spans="1:14" x14ac:dyDescent="0.25">
      <c r="A10" t="s">
        <v>539</v>
      </c>
      <c r="B10" t="s">
        <v>539</v>
      </c>
      <c r="C10" t="s">
        <v>49</v>
      </c>
      <c r="D10" s="18">
        <v>36569</v>
      </c>
      <c r="E10" s="20">
        <v>1</v>
      </c>
      <c r="F10" s="23">
        <f t="shared" si="0"/>
        <v>36569</v>
      </c>
      <c r="G10" s="5">
        <f t="shared" si="1"/>
        <v>25000</v>
      </c>
    </row>
    <row r="11" spans="1:14" x14ac:dyDescent="0.25">
      <c r="A11" t="s">
        <v>540</v>
      </c>
      <c r="B11" t="s">
        <v>540</v>
      </c>
      <c r="C11" t="s">
        <v>50</v>
      </c>
      <c r="D11" s="18">
        <v>439</v>
      </c>
      <c r="E11" s="20">
        <v>1</v>
      </c>
      <c r="F11" s="23">
        <f t="shared" si="0"/>
        <v>439</v>
      </c>
      <c r="G11" s="5">
        <f t="shared" si="1"/>
        <v>10500</v>
      </c>
    </row>
    <row r="12" spans="1:14" x14ac:dyDescent="0.25">
      <c r="A12" t="s">
        <v>541</v>
      </c>
      <c r="B12" t="s">
        <v>541</v>
      </c>
      <c r="C12" t="s">
        <v>51</v>
      </c>
      <c r="D12" s="18">
        <v>46308</v>
      </c>
      <c r="E12" s="20">
        <v>1</v>
      </c>
      <c r="F12" s="23">
        <f t="shared" si="0"/>
        <v>46308</v>
      </c>
      <c r="G12" s="5">
        <f t="shared" si="1"/>
        <v>25000</v>
      </c>
    </row>
    <row r="13" spans="1:14" x14ac:dyDescent="0.25">
      <c r="A13" t="s">
        <v>542</v>
      </c>
      <c r="B13" t="s">
        <v>542</v>
      </c>
      <c r="C13" t="s">
        <v>52</v>
      </c>
      <c r="D13" s="18">
        <v>6315</v>
      </c>
      <c r="E13" s="20">
        <v>1</v>
      </c>
      <c r="F13" s="23">
        <f t="shared" si="0"/>
        <v>6315</v>
      </c>
      <c r="G13" s="5">
        <f t="shared" si="1"/>
        <v>15500</v>
      </c>
    </row>
    <row r="14" spans="1:14" x14ac:dyDescent="0.25">
      <c r="A14" t="s">
        <v>543</v>
      </c>
      <c r="B14" t="s">
        <v>543</v>
      </c>
      <c r="C14" t="s">
        <v>53</v>
      </c>
      <c r="D14" s="18">
        <v>3193</v>
      </c>
      <c r="E14" s="20">
        <v>1</v>
      </c>
      <c r="F14" s="23">
        <f t="shared" si="0"/>
        <v>3193</v>
      </c>
      <c r="G14" s="5">
        <f t="shared" si="1"/>
        <v>12500</v>
      </c>
    </row>
    <row r="15" spans="1:14" x14ac:dyDescent="0.25">
      <c r="A15" t="s">
        <v>544</v>
      </c>
      <c r="B15" t="s">
        <v>544</v>
      </c>
      <c r="C15" t="s">
        <v>54</v>
      </c>
      <c r="D15" s="18">
        <v>1695</v>
      </c>
      <c r="E15" s="20">
        <v>1</v>
      </c>
      <c r="F15" s="23">
        <f t="shared" si="0"/>
        <v>1695</v>
      </c>
      <c r="G15" s="5">
        <f t="shared" si="1"/>
        <v>10500</v>
      </c>
    </row>
    <row r="16" spans="1:14" x14ac:dyDescent="0.25">
      <c r="A16" t="s">
        <v>545</v>
      </c>
      <c r="B16" t="s">
        <v>545</v>
      </c>
      <c r="C16" t="s">
        <v>55</v>
      </c>
      <c r="D16" s="18">
        <v>18832</v>
      </c>
      <c r="E16" s="20">
        <v>1</v>
      </c>
      <c r="F16" s="23">
        <f t="shared" si="0"/>
        <v>18832</v>
      </c>
      <c r="G16" s="5">
        <f t="shared" si="1"/>
        <v>19000</v>
      </c>
    </row>
    <row r="17" spans="1:7" x14ac:dyDescent="0.25">
      <c r="A17" t="s">
        <v>546</v>
      </c>
      <c r="B17" t="s">
        <v>546</v>
      </c>
      <c r="C17" t="s">
        <v>56</v>
      </c>
      <c r="D17" s="18">
        <v>11945</v>
      </c>
      <c r="E17" s="20">
        <v>1</v>
      </c>
      <c r="F17" s="23">
        <f t="shared" si="0"/>
        <v>11945</v>
      </c>
      <c r="G17" s="5">
        <f t="shared" si="1"/>
        <v>19000</v>
      </c>
    </row>
    <row r="18" spans="1:7" x14ac:dyDescent="0.25">
      <c r="A18" t="s">
        <v>547</v>
      </c>
      <c r="B18" t="s">
        <v>547</v>
      </c>
      <c r="C18" t="s">
        <v>57</v>
      </c>
      <c r="D18" s="18">
        <v>46461</v>
      </c>
      <c r="E18" s="20">
        <v>1</v>
      </c>
      <c r="F18" s="23">
        <f t="shared" si="0"/>
        <v>46461</v>
      </c>
      <c r="G18" s="5">
        <f t="shared" si="1"/>
        <v>25000</v>
      </c>
    </row>
    <row r="19" spans="1:7" x14ac:dyDescent="0.25">
      <c r="A19" t="s">
        <v>548</v>
      </c>
      <c r="B19" t="s">
        <v>548</v>
      </c>
      <c r="C19" t="s">
        <v>58</v>
      </c>
      <c r="D19" s="18">
        <v>16889</v>
      </c>
      <c r="E19" s="20">
        <v>1</v>
      </c>
      <c r="F19" s="23">
        <f t="shared" si="0"/>
        <v>16889</v>
      </c>
      <c r="G19" s="5">
        <f t="shared" si="1"/>
        <v>19000</v>
      </c>
    </row>
    <row r="20" spans="1:7" x14ac:dyDescent="0.25">
      <c r="A20" t="s">
        <v>870</v>
      </c>
      <c r="B20" t="s">
        <v>870</v>
      </c>
      <c r="C20" t="s">
        <v>59</v>
      </c>
      <c r="D20" s="18">
        <v>4777</v>
      </c>
      <c r="E20" s="20">
        <v>1</v>
      </c>
      <c r="F20" s="23">
        <f t="shared" si="0"/>
        <v>4777</v>
      </c>
      <c r="G20" s="5">
        <f t="shared" si="1"/>
        <v>12500</v>
      </c>
    </row>
    <row r="21" spans="1:7" x14ac:dyDescent="0.25">
      <c r="A21" t="s">
        <v>549</v>
      </c>
      <c r="B21" t="s">
        <v>549</v>
      </c>
      <c r="C21" t="s">
        <v>60</v>
      </c>
      <c r="D21" s="18">
        <v>8479</v>
      </c>
      <c r="E21" s="20">
        <v>1</v>
      </c>
      <c r="F21" s="23">
        <f t="shared" si="0"/>
        <v>8479</v>
      </c>
      <c r="G21" s="5">
        <f t="shared" si="1"/>
        <v>15500</v>
      </c>
    </row>
    <row r="22" spans="1:7" x14ac:dyDescent="0.25">
      <c r="A22" t="s">
        <v>550</v>
      </c>
      <c r="B22" t="s">
        <v>550</v>
      </c>
      <c r="C22" t="s">
        <v>61</v>
      </c>
      <c r="D22" s="18">
        <v>48916</v>
      </c>
      <c r="E22" s="20">
        <v>7.0000000000000007E-2</v>
      </c>
      <c r="F22" s="23">
        <f t="shared" si="0"/>
        <v>3424.1200000000003</v>
      </c>
      <c r="G22" s="5">
        <f t="shared" si="1"/>
        <v>12500</v>
      </c>
    </row>
    <row r="23" spans="1:7" x14ac:dyDescent="0.25">
      <c r="A23" t="s">
        <v>551</v>
      </c>
      <c r="B23" t="s">
        <v>551</v>
      </c>
      <c r="C23" t="s">
        <v>62</v>
      </c>
      <c r="D23" s="18">
        <v>5530</v>
      </c>
      <c r="E23" s="20">
        <v>1</v>
      </c>
      <c r="F23" s="23">
        <f t="shared" si="0"/>
        <v>5530</v>
      </c>
      <c r="G23" s="5">
        <f t="shared" si="1"/>
        <v>15500</v>
      </c>
    </row>
    <row r="24" spans="1:7" x14ac:dyDescent="0.25">
      <c r="A24" t="s">
        <v>552</v>
      </c>
      <c r="B24" t="s">
        <v>552</v>
      </c>
      <c r="C24" t="s">
        <v>63</v>
      </c>
      <c r="D24" s="18">
        <v>1931</v>
      </c>
      <c r="E24" s="20">
        <v>1</v>
      </c>
      <c r="F24" s="23">
        <f t="shared" si="0"/>
        <v>1931</v>
      </c>
      <c r="G24" s="5">
        <f t="shared" si="1"/>
        <v>10500</v>
      </c>
    </row>
    <row r="25" spans="1:7" x14ac:dyDescent="0.25">
      <c r="A25" t="s">
        <v>553</v>
      </c>
      <c r="B25" t="s">
        <v>553</v>
      </c>
      <c r="C25" t="s">
        <v>64</v>
      </c>
      <c r="D25" s="18">
        <v>14383</v>
      </c>
      <c r="E25" s="20">
        <v>1</v>
      </c>
      <c r="F25" s="23">
        <f t="shared" si="0"/>
        <v>14383</v>
      </c>
      <c r="G25" s="5">
        <f t="shared" si="1"/>
        <v>19000</v>
      </c>
    </row>
    <row r="26" spans="1:7" x14ac:dyDescent="0.25">
      <c r="A26" t="s">
        <v>554</v>
      </c>
      <c r="B26" t="s">
        <v>554</v>
      </c>
      <c r="C26" t="s">
        <v>65</v>
      </c>
      <c r="D26" s="18">
        <v>15350</v>
      </c>
      <c r="E26" s="20">
        <v>1</v>
      </c>
      <c r="F26" s="23">
        <f t="shared" si="0"/>
        <v>15350</v>
      </c>
      <c r="G26" s="5">
        <f t="shared" si="1"/>
        <v>19000</v>
      </c>
    </row>
    <row r="27" spans="1:7" x14ac:dyDescent="0.25">
      <c r="A27" t="s">
        <v>555</v>
      </c>
      <c r="B27" t="s">
        <v>555</v>
      </c>
      <c r="C27" t="s">
        <v>66</v>
      </c>
      <c r="D27" s="18">
        <v>16945</v>
      </c>
      <c r="E27" s="20">
        <v>1</v>
      </c>
      <c r="F27" s="23">
        <f t="shared" si="0"/>
        <v>16945</v>
      </c>
      <c r="G27" s="5">
        <f t="shared" si="1"/>
        <v>19000</v>
      </c>
    </row>
    <row r="28" spans="1:7" x14ac:dyDescent="0.25">
      <c r="A28" t="s">
        <v>556</v>
      </c>
      <c r="B28" t="s">
        <v>556</v>
      </c>
      <c r="C28" t="s">
        <v>67</v>
      </c>
      <c r="D28" s="18">
        <v>27295</v>
      </c>
      <c r="E28" s="20">
        <v>1</v>
      </c>
      <c r="F28" s="23">
        <f t="shared" si="0"/>
        <v>27295</v>
      </c>
      <c r="G28" s="5">
        <f t="shared" si="1"/>
        <v>19000</v>
      </c>
    </row>
    <row r="29" spans="1:7" x14ac:dyDescent="0.25">
      <c r="A29" t="s">
        <v>557</v>
      </c>
      <c r="B29" t="s">
        <v>557</v>
      </c>
      <c r="C29" t="s">
        <v>68</v>
      </c>
      <c r="D29" s="18">
        <v>6764</v>
      </c>
      <c r="E29" s="20">
        <v>1</v>
      </c>
      <c r="F29" s="23">
        <f t="shared" si="0"/>
        <v>6764</v>
      </c>
      <c r="G29" s="5">
        <f t="shared" si="1"/>
        <v>15500</v>
      </c>
    </row>
    <row r="30" spans="1:7" x14ac:dyDescent="0.25">
      <c r="A30" t="s">
        <v>558</v>
      </c>
      <c r="B30" t="s">
        <v>558</v>
      </c>
      <c r="C30" t="s">
        <v>69</v>
      </c>
      <c r="D30" s="18">
        <v>3158</v>
      </c>
      <c r="E30" s="20">
        <v>1</v>
      </c>
      <c r="F30" s="23">
        <f t="shared" si="0"/>
        <v>3158</v>
      </c>
      <c r="G30" s="5">
        <f t="shared" si="1"/>
        <v>12500</v>
      </c>
    </row>
    <row r="31" spans="1:7" x14ac:dyDescent="0.25">
      <c r="A31" t="s">
        <v>897</v>
      </c>
      <c r="B31" t="s">
        <v>897</v>
      </c>
      <c r="C31" t="s">
        <v>70</v>
      </c>
      <c r="D31" s="18">
        <v>2102</v>
      </c>
      <c r="E31" s="20">
        <v>1</v>
      </c>
      <c r="F31" s="23">
        <f t="shared" si="0"/>
        <v>2102</v>
      </c>
      <c r="G31" s="5">
        <f t="shared" si="1"/>
        <v>10500</v>
      </c>
    </row>
    <row r="32" spans="1:7" x14ac:dyDescent="0.25">
      <c r="A32" t="s">
        <v>559</v>
      </c>
      <c r="B32" t="s">
        <v>559</v>
      </c>
      <c r="C32" t="s">
        <v>71</v>
      </c>
      <c r="D32" s="18">
        <v>42670</v>
      </c>
      <c r="E32" s="20">
        <v>1</v>
      </c>
      <c r="F32" s="23">
        <f t="shared" si="0"/>
        <v>42670</v>
      </c>
      <c r="G32" s="5">
        <f t="shared" si="1"/>
        <v>25000</v>
      </c>
    </row>
    <row r="33" spans="1:7" x14ac:dyDescent="0.25">
      <c r="A33" t="s">
        <v>560</v>
      </c>
      <c r="B33" t="s">
        <v>560</v>
      </c>
      <c r="C33" t="s">
        <v>72</v>
      </c>
      <c r="D33" s="18">
        <v>42119</v>
      </c>
      <c r="E33" s="20">
        <v>1</v>
      </c>
      <c r="F33" s="23">
        <f t="shared" si="0"/>
        <v>42119</v>
      </c>
      <c r="G33" s="5">
        <f t="shared" ref="G33:G64" si="3">IF(F33&lt;2500,$K$3,IF(F33&lt;5000,$K$4,IF(F33&lt;10000,$K$5,IF(F33&lt;30000,$K$6,IF(F33&lt;50000,$K$7,IF(F33&lt;100000,$K$8,$K$9))))))</f>
        <v>25000</v>
      </c>
    </row>
    <row r="34" spans="1:7" x14ac:dyDescent="0.25">
      <c r="A34" t="s">
        <v>561</v>
      </c>
      <c r="B34" t="s">
        <v>561</v>
      </c>
      <c r="C34" t="s">
        <v>73</v>
      </c>
      <c r="D34" s="18">
        <v>9208</v>
      </c>
      <c r="E34" s="20">
        <v>1</v>
      </c>
      <c r="F34" s="23">
        <f t="shared" si="0"/>
        <v>9208</v>
      </c>
      <c r="G34" s="5">
        <f t="shared" si="3"/>
        <v>15500</v>
      </c>
    </row>
    <row r="35" spans="1:7" x14ac:dyDescent="0.25">
      <c r="A35" t="s">
        <v>562</v>
      </c>
      <c r="B35" t="s">
        <v>562</v>
      </c>
      <c r="C35" t="s">
        <v>74</v>
      </c>
      <c r="D35" s="18">
        <v>1215</v>
      </c>
      <c r="E35" s="20">
        <v>1</v>
      </c>
      <c r="F35" s="23">
        <f t="shared" si="0"/>
        <v>1215</v>
      </c>
      <c r="G35" s="5">
        <f t="shared" si="3"/>
        <v>10500</v>
      </c>
    </row>
    <row r="36" spans="1:7" x14ac:dyDescent="0.25">
      <c r="A36" t="s">
        <v>563</v>
      </c>
      <c r="B36" t="s">
        <v>563</v>
      </c>
      <c r="C36" t="s">
        <v>75</v>
      </c>
      <c r="D36" s="18">
        <v>5665</v>
      </c>
      <c r="E36" s="20">
        <v>1</v>
      </c>
      <c r="F36" s="23">
        <f t="shared" si="0"/>
        <v>5665</v>
      </c>
      <c r="G36" s="5">
        <f t="shared" si="3"/>
        <v>15500</v>
      </c>
    </row>
    <row r="37" spans="1:7" x14ac:dyDescent="0.25">
      <c r="A37" t="s">
        <v>895</v>
      </c>
      <c r="B37" t="s">
        <v>896</v>
      </c>
      <c r="D37" s="18">
        <v>12448</v>
      </c>
      <c r="E37" s="20">
        <v>0.23</v>
      </c>
      <c r="F37" s="23">
        <f t="shared" si="0"/>
        <v>2863.04</v>
      </c>
      <c r="G37" s="5">
        <f t="shared" si="3"/>
        <v>12500</v>
      </c>
    </row>
    <row r="38" spans="1:7" x14ac:dyDescent="0.25">
      <c r="A38" t="s">
        <v>564</v>
      </c>
      <c r="B38" t="s">
        <v>564</v>
      </c>
      <c r="C38" t="s">
        <v>76</v>
      </c>
      <c r="D38" s="18">
        <v>675647</v>
      </c>
      <c r="E38" s="20">
        <v>1</v>
      </c>
      <c r="F38" s="23">
        <f t="shared" si="0"/>
        <v>675647</v>
      </c>
      <c r="G38" s="5">
        <f t="shared" si="3"/>
        <v>50000</v>
      </c>
    </row>
    <row r="39" spans="1:7" x14ac:dyDescent="0.25">
      <c r="A39" t="s">
        <v>565</v>
      </c>
      <c r="B39" t="s">
        <v>565</v>
      </c>
      <c r="C39" t="s">
        <v>77</v>
      </c>
      <c r="D39" s="18">
        <v>20452</v>
      </c>
      <c r="E39" s="20">
        <v>1</v>
      </c>
      <c r="F39" s="23">
        <f t="shared" si="0"/>
        <v>20452</v>
      </c>
      <c r="G39" s="5">
        <f t="shared" si="3"/>
        <v>19000</v>
      </c>
    </row>
    <row r="40" spans="1:7" x14ac:dyDescent="0.25">
      <c r="A40" t="s">
        <v>566</v>
      </c>
      <c r="B40" t="s">
        <v>566</v>
      </c>
      <c r="C40" t="s">
        <v>78</v>
      </c>
      <c r="D40" s="18">
        <v>5506</v>
      </c>
      <c r="E40" s="20">
        <v>1</v>
      </c>
      <c r="F40" s="23">
        <f t="shared" si="0"/>
        <v>5506</v>
      </c>
      <c r="G40" s="5">
        <f t="shared" si="3"/>
        <v>15500</v>
      </c>
    </row>
    <row r="41" spans="1:7" x14ac:dyDescent="0.25">
      <c r="A41" t="s">
        <v>567</v>
      </c>
      <c r="B41" t="s">
        <v>567</v>
      </c>
      <c r="C41" t="s">
        <v>79</v>
      </c>
      <c r="D41" s="18">
        <v>8203</v>
      </c>
      <c r="E41" s="20">
        <v>1</v>
      </c>
      <c r="F41" s="23">
        <f t="shared" si="0"/>
        <v>8203</v>
      </c>
      <c r="G41" s="5">
        <f t="shared" si="3"/>
        <v>15500</v>
      </c>
    </row>
    <row r="42" spans="1:7" x14ac:dyDescent="0.25">
      <c r="A42" t="s">
        <v>568</v>
      </c>
      <c r="B42" t="s">
        <v>568</v>
      </c>
      <c r="C42" t="s">
        <v>80</v>
      </c>
      <c r="D42" s="18">
        <v>4849</v>
      </c>
      <c r="E42" s="20">
        <v>1</v>
      </c>
      <c r="F42" s="23">
        <f t="shared" si="0"/>
        <v>4849</v>
      </c>
      <c r="G42" s="5">
        <f t="shared" si="3"/>
        <v>12500</v>
      </c>
    </row>
    <row r="43" spans="1:7" x14ac:dyDescent="0.25">
      <c r="A43" t="s">
        <v>569</v>
      </c>
      <c r="B43" t="s">
        <v>569</v>
      </c>
      <c r="C43" t="s">
        <v>81</v>
      </c>
      <c r="D43" s="18">
        <v>39143</v>
      </c>
      <c r="E43" s="20">
        <v>1</v>
      </c>
      <c r="F43" s="23">
        <f t="shared" si="0"/>
        <v>39143</v>
      </c>
      <c r="G43" s="5">
        <f t="shared" si="3"/>
        <v>25000</v>
      </c>
    </row>
    <row r="44" spans="1:7" x14ac:dyDescent="0.25">
      <c r="A44" t="s">
        <v>570</v>
      </c>
      <c r="B44" t="s">
        <v>570</v>
      </c>
      <c r="C44" t="s">
        <v>82</v>
      </c>
      <c r="D44" s="18">
        <v>10318</v>
      </c>
      <c r="E44" s="20">
        <v>1</v>
      </c>
      <c r="F44" s="23">
        <f t="shared" si="0"/>
        <v>10318</v>
      </c>
      <c r="G44" s="5">
        <f t="shared" si="3"/>
        <v>19000</v>
      </c>
    </row>
    <row r="45" spans="1:7" x14ac:dyDescent="0.25">
      <c r="A45" t="s">
        <v>868</v>
      </c>
      <c r="B45" t="s">
        <v>868</v>
      </c>
      <c r="C45" t="s">
        <v>83</v>
      </c>
      <c r="D45" s="18">
        <v>28633</v>
      </c>
      <c r="E45" s="20">
        <v>1</v>
      </c>
      <c r="F45" s="23">
        <f t="shared" si="0"/>
        <v>28633</v>
      </c>
      <c r="G45" s="5">
        <f t="shared" si="3"/>
        <v>19000</v>
      </c>
    </row>
    <row r="46" spans="1:7" x14ac:dyDescent="0.25">
      <c r="A46" t="s">
        <v>571</v>
      </c>
      <c r="B46" t="s">
        <v>571</v>
      </c>
      <c r="C46" t="s">
        <v>84</v>
      </c>
      <c r="D46" s="18">
        <v>3694</v>
      </c>
      <c r="E46" s="20">
        <v>1</v>
      </c>
      <c r="F46" s="23">
        <f t="shared" si="0"/>
        <v>3694</v>
      </c>
      <c r="G46" s="5">
        <f t="shared" si="3"/>
        <v>12500</v>
      </c>
    </row>
    <row r="47" spans="1:7" x14ac:dyDescent="0.25">
      <c r="A47" t="s">
        <v>869</v>
      </c>
      <c r="B47" t="s">
        <v>869</v>
      </c>
      <c r="C47" t="s">
        <v>85</v>
      </c>
      <c r="D47" s="18">
        <v>105643</v>
      </c>
      <c r="E47" s="20">
        <v>1</v>
      </c>
      <c r="F47" s="23">
        <f t="shared" si="0"/>
        <v>105643</v>
      </c>
      <c r="G47" s="5">
        <f t="shared" si="3"/>
        <v>50000</v>
      </c>
    </row>
    <row r="48" spans="1:7" x14ac:dyDescent="0.25">
      <c r="A48" t="s">
        <v>572</v>
      </c>
      <c r="B48" t="s">
        <v>572</v>
      </c>
      <c r="C48" t="s">
        <v>86</v>
      </c>
      <c r="D48" s="18">
        <v>3439</v>
      </c>
      <c r="E48" s="20">
        <v>1</v>
      </c>
      <c r="F48" s="23">
        <f t="shared" si="0"/>
        <v>3439</v>
      </c>
      <c r="G48" s="5">
        <f t="shared" si="3"/>
        <v>12500</v>
      </c>
    </row>
    <row r="49" spans="1:7" x14ac:dyDescent="0.25">
      <c r="A49" t="s">
        <v>573</v>
      </c>
      <c r="B49" t="s">
        <v>573</v>
      </c>
      <c r="C49" t="s">
        <v>87</v>
      </c>
      <c r="D49" s="18">
        <v>63191</v>
      </c>
      <c r="E49" s="20">
        <v>1</v>
      </c>
      <c r="F49" s="23">
        <f t="shared" si="0"/>
        <v>63191</v>
      </c>
      <c r="G49" s="5">
        <f t="shared" si="3"/>
        <v>35000</v>
      </c>
    </row>
    <row r="50" spans="1:7" x14ac:dyDescent="0.25">
      <c r="A50" t="s">
        <v>88</v>
      </c>
      <c r="B50" t="s">
        <v>88</v>
      </c>
      <c r="C50" t="s">
        <v>89</v>
      </c>
      <c r="D50" s="18">
        <v>1816</v>
      </c>
      <c r="E50" s="20">
        <v>0.47</v>
      </c>
      <c r="F50" s="23">
        <f t="shared" si="0"/>
        <v>853.52</v>
      </c>
      <c r="G50" s="5">
        <f t="shared" si="3"/>
        <v>10500</v>
      </c>
    </row>
    <row r="51" spans="1:7" x14ac:dyDescent="0.25">
      <c r="A51" t="s">
        <v>574</v>
      </c>
      <c r="B51" t="s">
        <v>574</v>
      </c>
      <c r="C51" t="s">
        <v>90</v>
      </c>
      <c r="D51" s="18">
        <v>26377</v>
      </c>
      <c r="E51" s="20">
        <v>1</v>
      </c>
      <c r="F51" s="23">
        <f t="shared" si="0"/>
        <v>26377</v>
      </c>
      <c r="G51" s="5">
        <f t="shared" si="3"/>
        <v>19000</v>
      </c>
    </row>
    <row r="52" spans="1:7" x14ac:dyDescent="0.25">
      <c r="A52" t="s">
        <v>575</v>
      </c>
      <c r="B52" t="s">
        <v>575</v>
      </c>
      <c r="C52" t="s">
        <v>91</v>
      </c>
      <c r="D52" s="18">
        <v>118403</v>
      </c>
      <c r="E52" s="20">
        <v>1</v>
      </c>
      <c r="F52" s="23">
        <f t="shared" si="0"/>
        <v>118403</v>
      </c>
      <c r="G52" s="5">
        <f t="shared" si="3"/>
        <v>50000</v>
      </c>
    </row>
    <row r="53" spans="1:7" x14ac:dyDescent="0.25">
      <c r="A53" t="s">
        <v>576</v>
      </c>
      <c r="B53" t="s">
        <v>576</v>
      </c>
      <c r="C53" t="s">
        <v>92</v>
      </c>
      <c r="D53" s="18">
        <v>24370</v>
      </c>
      <c r="E53" s="20">
        <v>1</v>
      </c>
      <c r="F53" s="23">
        <f t="shared" si="0"/>
        <v>24370</v>
      </c>
      <c r="G53" s="5">
        <f t="shared" si="3"/>
        <v>19000</v>
      </c>
    </row>
    <row r="54" spans="1:7" x14ac:dyDescent="0.25">
      <c r="A54" t="s">
        <v>577</v>
      </c>
      <c r="B54" t="s">
        <v>577</v>
      </c>
      <c r="C54" t="s">
        <v>93</v>
      </c>
      <c r="D54" s="18">
        <v>5237</v>
      </c>
      <c r="E54" s="20">
        <v>1</v>
      </c>
      <c r="F54" s="23">
        <f t="shared" si="0"/>
        <v>5237</v>
      </c>
      <c r="G54" s="5">
        <f t="shared" si="3"/>
        <v>15500</v>
      </c>
    </row>
    <row r="55" spans="1:7" x14ac:dyDescent="0.25">
      <c r="A55" t="s">
        <v>578</v>
      </c>
      <c r="B55" t="s">
        <v>578</v>
      </c>
      <c r="C55" t="s">
        <v>94</v>
      </c>
      <c r="D55" s="18">
        <v>11645</v>
      </c>
      <c r="E55" s="20">
        <v>1</v>
      </c>
      <c r="F55" s="23">
        <f t="shared" si="0"/>
        <v>11645</v>
      </c>
      <c r="G55" s="5">
        <f t="shared" si="3"/>
        <v>19000</v>
      </c>
    </row>
    <row r="56" spans="1:7" x14ac:dyDescent="0.25">
      <c r="A56" t="s">
        <v>873</v>
      </c>
      <c r="B56" t="s">
        <v>885</v>
      </c>
      <c r="D56" s="18">
        <v>48916</v>
      </c>
      <c r="E56" s="20">
        <v>0.51</v>
      </c>
      <c r="F56" s="23">
        <f t="shared" si="0"/>
        <v>24947.16</v>
      </c>
      <c r="G56" s="5">
        <f t="shared" si="3"/>
        <v>19000</v>
      </c>
    </row>
    <row r="57" spans="1:7" x14ac:dyDescent="0.25">
      <c r="A57" t="s">
        <v>579</v>
      </c>
      <c r="B57" t="s">
        <v>579</v>
      </c>
      <c r="C57" t="s">
        <v>95</v>
      </c>
      <c r="D57" s="18">
        <v>1185</v>
      </c>
      <c r="E57" s="20">
        <v>1</v>
      </c>
      <c r="F57" s="23">
        <f t="shared" si="0"/>
        <v>1185</v>
      </c>
      <c r="G57" s="5">
        <f t="shared" si="3"/>
        <v>10500</v>
      </c>
    </row>
    <row r="58" spans="1:7" x14ac:dyDescent="0.25">
      <c r="A58" t="s">
        <v>580</v>
      </c>
      <c r="B58" t="s">
        <v>580</v>
      </c>
      <c r="C58" t="s">
        <v>96</v>
      </c>
      <c r="D58" s="18">
        <v>13315</v>
      </c>
      <c r="E58" s="20">
        <v>1</v>
      </c>
      <c r="F58" s="23">
        <f t="shared" si="0"/>
        <v>13315</v>
      </c>
      <c r="G58" s="5">
        <f t="shared" si="3"/>
        <v>19000</v>
      </c>
    </row>
    <row r="59" spans="1:7" x14ac:dyDescent="0.25">
      <c r="A59" t="s">
        <v>581</v>
      </c>
      <c r="B59" t="s">
        <v>581</v>
      </c>
      <c r="C59" t="s">
        <v>97</v>
      </c>
      <c r="D59" s="18">
        <v>6594</v>
      </c>
      <c r="E59" s="20">
        <v>1</v>
      </c>
      <c r="F59" s="23">
        <f t="shared" si="0"/>
        <v>6594</v>
      </c>
      <c r="G59" s="5">
        <f t="shared" si="3"/>
        <v>15500</v>
      </c>
    </row>
    <row r="60" spans="1:7" x14ac:dyDescent="0.25">
      <c r="A60" t="s">
        <v>582</v>
      </c>
      <c r="B60" t="s">
        <v>582</v>
      </c>
      <c r="C60" t="s">
        <v>98</v>
      </c>
      <c r="D60" s="18">
        <v>36392</v>
      </c>
      <c r="E60" s="20">
        <v>1</v>
      </c>
      <c r="F60" s="23">
        <f t="shared" si="0"/>
        <v>36392</v>
      </c>
      <c r="G60" s="5">
        <f t="shared" si="3"/>
        <v>25000</v>
      </c>
    </row>
    <row r="61" spans="1:7" x14ac:dyDescent="0.25">
      <c r="A61" t="s">
        <v>583</v>
      </c>
      <c r="B61" t="s">
        <v>583</v>
      </c>
      <c r="C61" t="s">
        <v>99</v>
      </c>
      <c r="D61" s="18">
        <v>40787</v>
      </c>
      <c r="E61" s="20">
        <v>1</v>
      </c>
      <c r="F61" s="23">
        <f t="shared" si="0"/>
        <v>40787</v>
      </c>
      <c r="G61" s="5">
        <f t="shared" si="3"/>
        <v>25000</v>
      </c>
    </row>
    <row r="62" spans="1:7" x14ac:dyDescent="0.25">
      <c r="A62" t="s">
        <v>584</v>
      </c>
      <c r="B62" t="s">
        <v>584</v>
      </c>
      <c r="C62" t="s">
        <v>100</v>
      </c>
      <c r="D62" s="18">
        <v>3258</v>
      </c>
      <c r="E62" s="20">
        <v>1</v>
      </c>
      <c r="F62" s="23">
        <f t="shared" si="0"/>
        <v>3258</v>
      </c>
      <c r="G62" s="5">
        <f t="shared" si="3"/>
        <v>12500</v>
      </c>
    </row>
    <row r="63" spans="1:7" x14ac:dyDescent="0.25">
      <c r="A63" t="s">
        <v>871</v>
      </c>
      <c r="B63" t="s">
        <v>871</v>
      </c>
      <c r="C63" t="s">
        <v>101</v>
      </c>
      <c r="D63" s="18">
        <v>1228</v>
      </c>
      <c r="E63" s="20">
        <v>1</v>
      </c>
      <c r="F63" s="23">
        <f t="shared" si="0"/>
        <v>1228</v>
      </c>
      <c r="G63" s="5">
        <f t="shared" si="3"/>
        <v>10500</v>
      </c>
    </row>
    <row r="64" spans="1:7" x14ac:dyDescent="0.25">
      <c r="A64" t="s">
        <v>872</v>
      </c>
      <c r="B64" t="s">
        <v>872</v>
      </c>
      <c r="C64" t="s">
        <v>102</v>
      </c>
      <c r="D64" s="18">
        <v>1186</v>
      </c>
      <c r="E64" s="20">
        <v>1</v>
      </c>
      <c r="F64" s="23">
        <f t="shared" si="0"/>
        <v>1186</v>
      </c>
      <c r="G64" s="5">
        <f t="shared" si="3"/>
        <v>10500</v>
      </c>
    </row>
    <row r="65" spans="1:7" x14ac:dyDescent="0.25">
      <c r="A65" t="s">
        <v>585</v>
      </c>
      <c r="B65" t="s">
        <v>585</v>
      </c>
      <c r="C65" t="s">
        <v>103</v>
      </c>
      <c r="D65" s="18">
        <v>55560</v>
      </c>
      <c r="E65" s="20">
        <v>1</v>
      </c>
      <c r="F65" s="23">
        <f t="shared" si="0"/>
        <v>55560</v>
      </c>
      <c r="G65" s="5">
        <f t="shared" ref="G65:G128" si="4">IF(F65&lt;2500,$K$3,IF(F65&lt;5000,$K$4,IF(F65&lt;10000,$K$5,IF(F65&lt;30000,$K$6,IF(F65&lt;50000,$K$7,IF(F65&lt;100000,$K$8,$K$9))))))</f>
        <v>35000</v>
      </c>
    </row>
    <row r="66" spans="1:7" x14ac:dyDescent="0.25">
      <c r="A66" t="s">
        <v>586</v>
      </c>
      <c r="B66" t="s">
        <v>586</v>
      </c>
      <c r="C66" t="s">
        <v>104</v>
      </c>
      <c r="D66" s="18">
        <v>1212</v>
      </c>
      <c r="E66" s="20">
        <v>1</v>
      </c>
      <c r="F66" s="23">
        <f t="shared" ref="F66:F129" si="5">D66*E66</f>
        <v>1212</v>
      </c>
      <c r="G66" s="5">
        <f t="shared" si="4"/>
        <v>10500</v>
      </c>
    </row>
    <row r="67" spans="1:7" x14ac:dyDescent="0.25">
      <c r="A67" t="s">
        <v>939</v>
      </c>
      <c r="B67" t="s">
        <v>939</v>
      </c>
      <c r="C67" t="s">
        <v>105</v>
      </c>
      <c r="D67" s="18">
        <v>1657</v>
      </c>
      <c r="E67" s="20">
        <v>1</v>
      </c>
      <c r="F67" s="23">
        <f t="shared" si="5"/>
        <v>1657</v>
      </c>
      <c r="G67" s="5">
        <f t="shared" si="4"/>
        <v>10500</v>
      </c>
    </row>
    <row r="68" spans="1:7" x14ac:dyDescent="0.25">
      <c r="A68" t="s">
        <v>587</v>
      </c>
      <c r="B68" t="s">
        <v>587</v>
      </c>
      <c r="C68" t="s">
        <v>106</v>
      </c>
      <c r="D68" s="18">
        <v>15428</v>
      </c>
      <c r="E68" s="20">
        <v>1</v>
      </c>
      <c r="F68" s="23">
        <f t="shared" si="5"/>
        <v>15428</v>
      </c>
      <c r="G68" s="5">
        <f t="shared" si="4"/>
        <v>19000</v>
      </c>
    </row>
    <row r="69" spans="1:7" x14ac:dyDescent="0.25">
      <c r="A69" t="s">
        <v>588</v>
      </c>
      <c r="B69" t="s">
        <v>588</v>
      </c>
      <c r="C69" t="s">
        <v>107</v>
      </c>
      <c r="D69" s="18">
        <v>8381</v>
      </c>
      <c r="E69" s="20">
        <v>1</v>
      </c>
      <c r="F69" s="23">
        <f t="shared" si="5"/>
        <v>8381</v>
      </c>
      <c r="G69" s="5">
        <f t="shared" si="4"/>
        <v>15500</v>
      </c>
    </row>
    <row r="70" spans="1:7" x14ac:dyDescent="0.25">
      <c r="A70" t="s">
        <v>886</v>
      </c>
      <c r="B70" t="s">
        <v>886</v>
      </c>
      <c r="C70" t="s">
        <v>108</v>
      </c>
      <c r="D70" s="18">
        <v>1606</v>
      </c>
      <c r="E70" s="20">
        <v>1</v>
      </c>
      <c r="F70" s="23">
        <f t="shared" si="5"/>
        <v>1606</v>
      </c>
      <c r="G70" s="5">
        <f t="shared" si="4"/>
        <v>10500</v>
      </c>
    </row>
    <row r="71" spans="1:7" x14ac:dyDescent="0.25">
      <c r="A71" t="s">
        <v>589</v>
      </c>
      <c r="B71" t="s">
        <v>589</v>
      </c>
      <c r="C71" t="s">
        <v>109</v>
      </c>
      <c r="D71" s="18">
        <v>18491</v>
      </c>
      <c r="E71" s="20">
        <v>1</v>
      </c>
      <c r="F71" s="23">
        <f t="shared" si="5"/>
        <v>18491</v>
      </c>
      <c r="G71" s="5">
        <f t="shared" si="4"/>
        <v>19000</v>
      </c>
    </row>
    <row r="72" spans="1:7" x14ac:dyDescent="0.25">
      <c r="A72" t="s">
        <v>874</v>
      </c>
      <c r="B72" t="s">
        <v>874</v>
      </c>
      <c r="C72" t="s">
        <v>110</v>
      </c>
      <c r="D72" s="67">
        <v>1761</v>
      </c>
      <c r="E72" s="20">
        <v>1</v>
      </c>
      <c r="F72" s="23">
        <f t="shared" si="5"/>
        <v>1761</v>
      </c>
      <c r="G72" s="5">
        <f t="shared" si="4"/>
        <v>10500</v>
      </c>
    </row>
    <row r="73" spans="1:7" x14ac:dyDescent="0.25">
      <c r="A73" t="s">
        <v>875</v>
      </c>
      <c r="B73" t="s">
        <v>875</v>
      </c>
      <c r="D73" s="18">
        <v>48916</v>
      </c>
      <c r="E73" s="20">
        <v>7.0000000000000007E-2</v>
      </c>
      <c r="F73" s="23">
        <f t="shared" si="5"/>
        <v>3424.1200000000003</v>
      </c>
      <c r="G73" s="5">
        <f t="shared" si="4"/>
        <v>12500</v>
      </c>
    </row>
    <row r="74" spans="1:7" x14ac:dyDescent="0.25">
      <c r="A74" t="s">
        <v>876</v>
      </c>
      <c r="B74" t="s">
        <v>876</v>
      </c>
      <c r="C74" t="s">
        <v>111</v>
      </c>
      <c r="D74" s="18">
        <v>829</v>
      </c>
      <c r="E74" s="20">
        <v>1</v>
      </c>
      <c r="F74" s="23">
        <f t="shared" si="5"/>
        <v>829</v>
      </c>
      <c r="G74" s="5">
        <f t="shared" si="4"/>
        <v>10500</v>
      </c>
    </row>
    <row r="75" spans="1:7" x14ac:dyDescent="0.25">
      <c r="A75" t="s">
        <v>590</v>
      </c>
      <c r="B75" t="s">
        <v>590</v>
      </c>
      <c r="C75" t="s">
        <v>112</v>
      </c>
      <c r="D75" s="18">
        <v>6330</v>
      </c>
      <c r="E75" s="20">
        <v>1</v>
      </c>
      <c r="F75" s="23">
        <f t="shared" si="5"/>
        <v>6330</v>
      </c>
      <c r="G75" s="5">
        <f t="shared" si="4"/>
        <v>15500</v>
      </c>
    </row>
    <row r="76" spans="1:7" x14ac:dyDescent="0.25">
      <c r="A76" t="s">
        <v>591</v>
      </c>
      <c r="B76" t="s">
        <v>591</v>
      </c>
      <c r="C76" t="s">
        <v>113</v>
      </c>
      <c r="D76" s="18">
        <v>28087</v>
      </c>
      <c r="E76" s="20">
        <v>1</v>
      </c>
      <c r="F76" s="23">
        <f t="shared" si="5"/>
        <v>28087</v>
      </c>
      <c r="G76" s="5">
        <f t="shared" si="4"/>
        <v>19000</v>
      </c>
    </row>
    <row r="77" spans="1:7" x14ac:dyDescent="0.25">
      <c r="A77" t="s">
        <v>419</v>
      </c>
      <c r="B77" t="s">
        <v>887</v>
      </c>
      <c r="C77" t="s">
        <v>114</v>
      </c>
      <c r="D77" s="18">
        <v>33783</v>
      </c>
      <c r="E77" s="20">
        <v>0.39</v>
      </c>
      <c r="F77" s="23">
        <f t="shared" si="5"/>
        <v>13175.37</v>
      </c>
      <c r="G77" s="5">
        <f t="shared" si="4"/>
        <v>19000</v>
      </c>
    </row>
    <row r="78" spans="1:7" x14ac:dyDescent="0.25">
      <c r="A78" t="s">
        <v>420</v>
      </c>
      <c r="B78" t="s">
        <v>990</v>
      </c>
      <c r="D78" s="18">
        <v>33783</v>
      </c>
      <c r="E78" s="20">
        <v>0.08</v>
      </c>
      <c r="F78" s="23">
        <v>6350</v>
      </c>
      <c r="G78" s="5">
        <f t="shared" si="4"/>
        <v>15500</v>
      </c>
    </row>
    <row r="79" spans="1:7" x14ac:dyDescent="0.25">
      <c r="A79" t="s">
        <v>421</v>
      </c>
      <c r="B79" t="s">
        <v>888</v>
      </c>
      <c r="D79" s="18">
        <v>33783</v>
      </c>
      <c r="E79" s="20">
        <v>0.53</v>
      </c>
      <c r="F79" s="23">
        <f t="shared" si="5"/>
        <v>17904.990000000002</v>
      </c>
      <c r="G79" s="5">
        <f t="shared" si="4"/>
        <v>19000</v>
      </c>
    </row>
    <row r="80" spans="1:7" x14ac:dyDescent="0.25">
      <c r="A80" t="s">
        <v>878</v>
      </c>
      <c r="B80" t="s">
        <v>878</v>
      </c>
      <c r="C80" t="s">
        <v>115</v>
      </c>
      <c r="D80" s="18">
        <v>25364</v>
      </c>
      <c r="E80" s="20">
        <v>1</v>
      </c>
      <c r="F80" s="23">
        <f t="shared" si="5"/>
        <v>25364</v>
      </c>
      <c r="G80" s="5">
        <f t="shared" si="4"/>
        <v>19000</v>
      </c>
    </row>
    <row r="81" spans="1:7" x14ac:dyDescent="0.25">
      <c r="A81" t="s">
        <v>879</v>
      </c>
      <c r="B81" t="s">
        <v>879</v>
      </c>
      <c r="C81" t="s">
        <v>116</v>
      </c>
      <c r="D81" s="18">
        <v>5090</v>
      </c>
      <c r="E81" s="20">
        <v>0.55000000000000004</v>
      </c>
      <c r="F81" s="23">
        <f t="shared" si="5"/>
        <v>2799.5</v>
      </c>
      <c r="G81" s="5">
        <f t="shared" si="4"/>
        <v>12500</v>
      </c>
    </row>
    <row r="82" spans="1:7" x14ac:dyDescent="0.25">
      <c r="A82" t="s">
        <v>592</v>
      </c>
      <c r="B82" t="s">
        <v>592</v>
      </c>
      <c r="C82" t="s">
        <v>117</v>
      </c>
      <c r="D82" s="18">
        <v>14674</v>
      </c>
      <c r="E82" s="20">
        <v>1</v>
      </c>
      <c r="F82" s="23">
        <f t="shared" si="5"/>
        <v>14674</v>
      </c>
      <c r="G82" s="5">
        <f t="shared" si="4"/>
        <v>19000</v>
      </c>
    </row>
    <row r="83" spans="1:7" x14ac:dyDescent="0.25">
      <c r="A83" t="s">
        <v>898</v>
      </c>
      <c r="B83" t="s">
        <v>889</v>
      </c>
      <c r="D83" s="18">
        <v>1969</v>
      </c>
      <c r="E83" s="20">
        <v>1</v>
      </c>
      <c r="F83" s="23">
        <f t="shared" si="5"/>
        <v>1969</v>
      </c>
      <c r="G83" s="5">
        <f t="shared" si="4"/>
        <v>10500</v>
      </c>
    </row>
    <row r="84" spans="1:7" x14ac:dyDescent="0.25">
      <c r="A84" t="s">
        <v>593</v>
      </c>
      <c r="B84" t="s">
        <v>593</v>
      </c>
      <c r="C84" t="s">
        <v>118</v>
      </c>
      <c r="D84" s="18">
        <v>8101</v>
      </c>
      <c r="E84" s="20">
        <v>1</v>
      </c>
      <c r="F84" s="23">
        <f t="shared" si="5"/>
        <v>8101</v>
      </c>
      <c r="G84" s="5">
        <f t="shared" si="4"/>
        <v>15500</v>
      </c>
    </row>
    <row r="85" spans="1:7" x14ac:dyDescent="0.25">
      <c r="A85" t="s">
        <v>594</v>
      </c>
      <c r="B85" t="s">
        <v>594</v>
      </c>
      <c r="C85" t="s">
        <v>119</v>
      </c>
      <c r="D85" s="18">
        <v>8983</v>
      </c>
      <c r="E85" s="20">
        <v>1</v>
      </c>
      <c r="F85" s="23">
        <f t="shared" si="5"/>
        <v>8983</v>
      </c>
      <c r="G85" s="5">
        <f t="shared" si="4"/>
        <v>15500</v>
      </c>
    </row>
    <row r="86" spans="1:7" x14ac:dyDescent="0.25">
      <c r="A86" t="s">
        <v>595</v>
      </c>
      <c r="B86" t="s">
        <v>595</v>
      </c>
      <c r="C86" t="s">
        <v>120</v>
      </c>
      <c r="D86" s="18">
        <v>5923</v>
      </c>
      <c r="E86" s="20">
        <v>1</v>
      </c>
      <c r="F86" s="23">
        <f t="shared" si="5"/>
        <v>5923</v>
      </c>
      <c r="G86" s="5">
        <f t="shared" si="4"/>
        <v>15500</v>
      </c>
    </row>
    <row r="87" spans="1:7" x14ac:dyDescent="0.25">
      <c r="A87" t="s">
        <v>596</v>
      </c>
      <c r="B87" t="s">
        <v>596</v>
      </c>
      <c r="C87" t="s">
        <v>121</v>
      </c>
      <c r="D87" s="18">
        <v>32617</v>
      </c>
      <c r="E87" s="20">
        <v>1</v>
      </c>
      <c r="F87" s="23">
        <f t="shared" si="5"/>
        <v>32617</v>
      </c>
      <c r="G87" s="5">
        <f t="shared" si="4"/>
        <v>25000</v>
      </c>
    </row>
    <row r="88" spans="1:7" x14ac:dyDescent="0.25">
      <c r="A88" t="s">
        <v>597</v>
      </c>
      <c r="B88" t="s">
        <v>597</v>
      </c>
      <c r="C88" t="s">
        <v>122</v>
      </c>
      <c r="D88" s="18">
        <v>11921</v>
      </c>
      <c r="E88" s="20">
        <v>1</v>
      </c>
      <c r="F88" s="23">
        <f t="shared" si="5"/>
        <v>11921</v>
      </c>
      <c r="G88" s="5">
        <f t="shared" si="4"/>
        <v>19000</v>
      </c>
    </row>
    <row r="89" spans="1:7" x14ac:dyDescent="0.25">
      <c r="A89" t="s">
        <v>598</v>
      </c>
      <c r="B89" t="s">
        <v>598</v>
      </c>
      <c r="C89" t="s">
        <v>123</v>
      </c>
      <c r="D89" s="18">
        <v>3358</v>
      </c>
      <c r="E89" s="20">
        <v>1</v>
      </c>
      <c r="F89" s="23">
        <f t="shared" si="5"/>
        <v>3358</v>
      </c>
      <c r="G89" s="5">
        <f t="shared" si="4"/>
        <v>12500</v>
      </c>
    </row>
    <row r="90" spans="1:7" x14ac:dyDescent="0.25">
      <c r="A90" t="s">
        <v>599</v>
      </c>
      <c r="B90" t="s">
        <v>599</v>
      </c>
      <c r="C90" t="s">
        <v>124</v>
      </c>
      <c r="D90" s="18">
        <v>16090</v>
      </c>
      <c r="E90" s="20">
        <v>1</v>
      </c>
      <c r="F90" s="23">
        <f t="shared" si="5"/>
        <v>16090</v>
      </c>
      <c r="G90" s="5">
        <f t="shared" si="4"/>
        <v>19000</v>
      </c>
    </row>
    <row r="91" spans="1:7" x14ac:dyDescent="0.25">
      <c r="A91" t="s">
        <v>600</v>
      </c>
      <c r="B91" t="s">
        <v>600</v>
      </c>
      <c r="C91" t="s">
        <v>125</v>
      </c>
      <c r="D91" s="18">
        <v>14440</v>
      </c>
      <c r="E91" s="20">
        <v>1</v>
      </c>
      <c r="F91" s="23">
        <f t="shared" si="5"/>
        <v>14440</v>
      </c>
      <c r="G91" s="5">
        <f t="shared" si="4"/>
        <v>19000</v>
      </c>
    </row>
    <row r="92" spans="1:7" x14ac:dyDescent="0.25">
      <c r="A92" t="s">
        <v>601</v>
      </c>
      <c r="B92" t="s">
        <v>601</v>
      </c>
      <c r="C92" t="s">
        <v>126</v>
      </c>
      <c r="D92" s="18">
        <v>2224</v>
      </c>
      <c r="E92" s="20">
        <v>1</v>
      </c>
      <c r="F92" s="23">
        <f t="shared" si="5"/>
        <v>2224</v>
      </c>
      <c r="G92" s="5">
        <f t="shared" si="4"/>
        <v>10500</v>
      </c>
    </row>
    <row r="93" spans="1:7" x14ac:dyDescent="0.25">
      <c r="A93" t="s">
        <v>602</v>
      </c>
      <c r="B93" t="s">
        <v>602</v>
      </c>
      <c r="C93" t="s">
        <v>127</v>
      </c>
      <c r="D93" s="18">
        <v>16430</v>
      </c>
      <c r="E93" s="20">
        <v>1</v>
      </c>
      <c r="F93" s="23">
        <f t="shared" si="5"/>
        <v>16430</v>
      </c>
      <c r="G93" s="5">
        <f t="shared" si="4"/>
        <v>19000</v>
      </c>
    </row>
    <row r="94" spans="1:7" x14ac:dyDescent="0.25">
      <c r="A94" t="s">
        <v>603</v>
      </c>
      <c r="B94" t="s">
        <v>603</v>
      </c>
      <c r="C94" t="s">
        <v>128</v>
      </c>
      <c r="D94" s="18">
        <v>5752</v>
      </c>
      <c r="E94" s="20">
        <v>1</v>
      </c>
      <c r="F94" s="23">
        <f t="shared" si="5"/>
        <v>5752</v>
      </c>
      <c r="G94" s="5">
        <f t="shared" si="4"/>
        <v>15500</v>
      </c>
    </row>
    <row r="95" spans="1:7" x14ac:dyDescent="0.25">
      <c r="A95" t="s">
        <v>604</v>
      </c>
      <c r="B95" t="s">
        <v>604</v>
      </c>
      <c r="C95" t="s">
        <v>129</v>
      </c>
      <c r="D95" s="18">
        <v>16211</v>
      </c>
      <c r="E95" s="20">
        <v>1</v>
      </c>
      <c r="F95" s="23">
        <f t="shared" si="5"/>
        <v>16211</v>
      </c>
      <c r="G95" s="5">
        <f t="shared" si="4"/>
        <v>19000</v>
      </c>
    </row>
    <row r="96" spans="1:7" x14ac:dyDescent="0.25">
      <c r="A96" t="s">
        <v>605</v>
      </c>
      <c r="B96" t="s">
        <v>605</v>
      </c>
      <c r="C96" t="s">
        <v>130</v>
      </c>
      <c r="D96" s="18">
        <v>25058</v>
      </c>
      <c r="E96" s="20">
        <v>1</v>
      </c>
      <c r="F96" s="23">
        <f t="shared" si="5"/>
        <v>25058</v>
      </c>
      <c r="G96" s="5">
        <f t="shared" si="4"/>
        <v>19000</v>
      </c>
    </row>
    <row r="97" spans="1:7" x14ac:dyDescent="0.25">
      <c r="A97" t="s">
        <v>606</v>
      </c>
      <c r="B97" t="s">
        <v>606</v>
      </c>
      <c r="C97" t="s">
        <v>131</v>
      </c>
      <c r="D97" s="18">
        <v>5168</v>
      </c>
      <c r="E97" s="20">
        <v>1</v>
      </c>
      <c r="F97" s="23">
        <f t="shared" si="5"/>
        <v>5168</v>
      </c>
      <c r="G97" s="5">
        <f t="shared" si="4"/>
        <v>15500</v>
      </c>
    </row>
    <row r="98" spans="1:7" x14ac:dyDescent="0.25">
      <c r="A98" t="s">
        <v>607</v>
      </c>
      <c r="B98" t="s">
        <v>607</v>
      </c>
      <c r="C98" t="s">
        <v>132</v>
      </c>
      <c r="D98" s="18">
        <v>1372</v>
      </c>
      <c r="E98" s="20">
        <v>1</v>
      </c>
      <c r="F98" s="23">
        <f t="shared" si="5"/>
        <v>1372</v>
      </c>
      <c r="G98" s="5">
        <f t="shared" si="4"/>
        <v>10500</v>
      </c>
    </row>
    <row r="99" spans="1:7" x14ac:dyDescent="0.25">
      <c r="A99" t="s">
        <v>608</v>
      </c>
      <c r="B99" t="s">
        <v>608</v>
      </c>
      <c r="C99" t="s">
        <v>133</v>
      </c>
      <c r="D99" s="18">
        <v>1665</v>
      </c>
      <c r="E99" s="20">
        <v>1</v>
      </c>
      <c r="F99" s="23">
        <f t="shared" si="5"/>
        <v>1665</v>
      </c>
      <c r="G99" s="5">
        <f t="shared" si="4"/>
        <v>10500</v>
      </c>
    </row>
    <row r="100" spans="1:7" x14ac:dyDescent="0.25">
      <c r="A100" t="s">
        <v>609</v>
      </c>
      <c r="B100" t="s">
        <v>609</v>
      </c>
      <c r="C100" t="s">
        <v>134</v>
      </c>
      <c r="D100" s="18">
        <v>3675</v>
      </c>
      <c r="E100" s="20">
        <v>1</v>
      </c>
      <c r="F100" s="23">
        <f t="shared" si="5"/>
        <v>3675</v>
      </c>
      <c r="G100" s="5">
        <f t="shared" si="4"/>
        <v>12500</v>
      </c>
    </row>
    <row r="101" spans="1:7" x14ac:dyDescent="0.25">
      <c r="A101" t="s">
        <v>610</v>
      </c>
      <c r="B101" t="s">
        <v>610</v>
      </c>
      <c r="C101" t="s">
        <v>135</v>
      </c>
      <c r="D101" s="18">
        <v>49075</v>
      </c>
      <c r="E101" s="20">
        <v>1</v>
      </c>
      <c r="F101" s="23">
        <f t="shared" si="5"/>
        <v>49075</v>
      </c>
      <c r="G101" s="5">
        <f t="shared" si="4"/>
        <v>25000</v>
      </c>
    </row>
    <row r="102" spans="1:7" x14ac:dyDescent="0.25">
      <c r="A102" t="s">
        <v>611</v>
      </c>
      <c r="B102" t="s">
        <v>611</v>
      </c>
      <c r="C102" t="s">
        <v>136</v>
      </c>
      <c r="D102" s="18">
        <v>15924</v>
      </c>
      <c r="E102" s="20">
        <v>1</v>
      </c>
      <c r="F102" s="23">
        <f t="shared" si="5"/>
        <v>15924</v>
      </c>
      <c r="G102" s="5">
        <f t="shared" si="4"/>
        <v>19000</v>
      </c>
    </row>
    <row r="103" spans="1:7" x14ac:dyDescent="0.25">
      <c r="A103" t="s">
        <v>612</v>
      </c>
      <c r="B103" t="s">
        <v>612</v>
      </c>
      <c r="C103" t="s">
        <v>137</v>
      </c>
      <c r="D103" s="18">
        <v>94000</v>
      </c>
      <c r="E103" s="20">
        <v>1</v>
      </c>
      <c r="F103" s="23">
        <f t="shared" si="5"/>
        <v>94000</v>
      </c>
      <c r="G103" s="5">
        <f t="shared" si="4"/>
        <v>35000</v>
      </c>
    </row>
    <row r="104" spans="1:7" x14ac:dyDescent="0.25">
      <c r="A104" t="s">
        <v>613</v>
      </c>
      <c r="B104" t="s">
        <v>613</v>
      </c>
      <c r="C104" t="s">
        <v>138</v>
      </c>
      <c r="D104" s="18">
        <v>32517</v>
      </c>
      <c r="E104" s="20">
        <v>1</v>
      </c>
      <c r="F104" s="23">
        <f t="shared" si="5"/>
        <v>32517</v>
      </c>
      <c r="G104" s="5">
        <f t="shared" si="4"/>
        <v>25000</v>
      </c>
    </row>
    <row r="105" spans="1:7" x14ac:dyDescent="0.25">
      <c r="A105" t="s">
        <v>614</v>
      </c>
      <c r="B105" t="s">
        <v>614</v>
      </c>
      <c r="C105" t="s">
        <v>139</v>
      </c>
      <c r="D105" s="18">
        <v>41946</v>
      </c>
      <c r="E105" s="20">
        <v>1</v>
      </c>
      <c r="F105" s="23">
        <f t="shared" si="5"/>
        <v>41946</v>
      </c>
      <c r="G105" s="5">
        <f t="shared" si="4"/>
        <v>25000</v>
      </c>
    </row>
    <row r="106" spans="1:7" x14ac:dyDescent="0.25">
      <c r="A106" t="s">
        <v>615</v>
      </c>
      <c r="B106" t="s">
        <v>615</v>
      </c>
      <c r="C106" t="s">
        <v>140</v>
      </c>
      <c r="D106" s="18">
        <v>694</v>
      </c>
      <c r="E106" s="20">
        <v>1</v>
      </c>
      <c r="F106" s="23">
        <f t="shared" si="5"/>
        <v>694</v>
      </c>
      <c r="G106" s="5">
        <f t="shared" si="4"/>
        <v>10500</v>
      </c>
    </row>
    <row r="107" spans="1:7" x14ac:dyDescent="0.25">
      <c r="A107" t="s">
        <v>616</v>
      </c>
      <c r="B107" t="s">
        <v>616</v>
      </c>
      <c r="C107" t="s">
        <v>141</v>
      </c>
      <c r="D107" s="18">
        <v>18618</v>
      </c>
      <c r="E107" s="20">
        <v>1</v>
      </c>
      <c r="F107" s="23">
        <f t="shared" si="5"/>
        <v>18618</v>
      </c>
      <c r="G107" s="5">
        <f t="shared" si="4"/>
        <v>19000</v>
      </c>
    </row>
    <row r="108" spans="1:7" x14ac:dyDescent="0.25">
      <c r="A108" t="s">
        <v>617</v>
      </c>
      <c r="B108" t="s">
        <v>617</v>
      </c>
      <c r="C108" t="s">
        <v>142</v>
      </c>
      <c r="D108" s="18">
        <v>72362</v>
      </c>
      <c r="E108" s="20">
        <v>1</v>
      </c>
      <c r="F108" s="23">
        <f t="shared" si="5"/>
        <v>72362</v>
      </c>
      <c r="G108" s="5">
        <f t="shared" si="4"/>
        <v>35000</v>
      </c>
    </row>
    <row r="109" spans="1:7" x14ac:dyDescent="0.25">
      <c r="A109" t="s">
        <v>618</v>
      </c>
      <c r="B109" t="s">
        <v>618</v>
      </c>
      <c r="C109" t="s">
        <v>143</v>
      </c>
      <c r="D109" s="18">
        <v>33261</v>
      </c>
      <c r="E109" s="20">
        <v>1</v>
      </c>
      <c r="F109" s="23">
        <f t="shared" si="5"/>
        <v>33261</v>
      </c>
      <c r="G109" s="5">
        <f t="shared" si="4"/>
        <v>25000</v>
      </c>
    </row>
    <row r="110" spans="1:7" x14ac:dyDescent="0.25">
      <c r="A110" t="s">
        <v>619</v>
      </c>
      <c r="B110" t="s">
        <v>619</v>
      </c>
      <c r="C110" t="s">
        <v>144</v>
      </c>
      <c r="D110" s="18">
        <v>9206</v>
      </c>
      <c r="E110" s="20">
        <v>1</v>
      </c>
      <c r="F110" s="23">
        <f t="shared" si="5"/>
        <v>9206</v>
      </c>
      <c r="G110" s="5">
        <f t="shared" si="4"/>
        <v>15500</v>
      </c>
    </row>
    <row r="111" spans="1:7" x14ac:dyDescent="0.25">
      <c r="A111" t="s">
        <v>620</v>
      </c>
      <c r="B111" t="s">
        <v>620</v>
      </c>
      <c r="C111" t="s">
        <v>145</v>
      </c>
      <c r="D111" s="18">
        <v>21287</v>
      </c>
      <c r="E111" s="20">
        <v>1</v>
      </c>
      <c r="F111" s="23">
        <f t="shared" si="5"/>
        <v>21287</v>
      </c>
      <c r="G111" s="5">
        <f t="shared" si="4"/>
        <v>19000</v>
      </c>
    </row>
    <row r="112" spans="1:7" x14ac:dyDescent="0.25">
      <c r="A112" t="s">
        <v>621</v>
      </c>
      <c r="B112" t="s">
        <v>621</v>
      </c>
      <c r="C112" t="s">
        <v>146</v>
      </c>
      <c r="D112" s="18">
        <v>8470</v>
      </c>
      <c r="E112" s="20">
        <v>1</v>
      </c>
      <c r="F112" s="23">
        <f t="shared" si="5"/>
        <v>8470</v>
      </c>
      <c r="G112" s="5">
        <f t="shared" si="4"/>
        <v>15500</v>
      </c>
    </row>
    <row r="113" spans="1:7" x14ac:dyDescent="0.25">
      <c r="A113" t="s">
        <v>622</v>
      </c>
      <c r="B113" t="s">
        <v>622</v>
      </c>
      <c r="C113" t="s">
        <v>147</v>
      </c>
      <c r="D113" s="18">
        <v>1551</v>
      </c>
      <c r="E113" s="20">
        <v>1</v>
      </c>
      <c r="F113" s="23">
        <f t="shared" si="5"/>
        <v>1551</v>
      </c>
      <c r="G113" s="5">
        <f t="shared" si="4"/>
        <v>10500</v>
      </c>
    </row>
    <row r="114" spans="1:7" x14ac:dyDescent="0.25">
      <c r="A114" t="s">
        <v>623</v>
      </c>
      <c r="B114" t="s">
        <v>623</v>
      </c>
      <c r="C114" t="s">
        <v>148</v>
      </c>
      <c r="D114" s="18">
        <v>29729</v>
      </c>
      <c r="E114" s="20">
        <v>1</v>
      </c>
      <c r="F114" s="23">
        <f t="shared" si="5"/>
        <v>29729</v>
      </c>
      <c r="G114" s="5">
        <f t="shared" si="4"/>
        <v>19000</v>
      </c>
    </row>
    <row r="115" spans="1:7" x14ac:dyDescent="0.25">
      <c r="A115" t="s">
        <v>624</v>
      </c>
      <c r="B115" t="s">
        <v>624</v>
      </c>
      <c r="C115" t="s">
        <v>149</v>
      </c>
      <c r="D115" s="18">
        <v>960</v>
      </c>
      <c r="E115" s="20">
        <v>1</v>
      </c>
      <c r="F115" s="23">
        <f t="shared" si="5"/>
        <v>960</v>
      </c>
      <c r="G115" s="5">
        <f t="shared" si="4"/>
        <v>10500</v>
      </c>
    </row>
    <row r="116" spans="1:7" x14ac:dyDescent="0.25">
      <c r="A116" t="s">
        <v>625</v>
      </c>
      <c r="B116" t="s">
        <v>625</v>
      </c>
      <c r="C116" t="s">
        <v>150</v>
      </c>
      <c r="D116" s="18">
        <v>70</v>
      </c>
      <c r="E116" s="20">
        <v>1</v>
      </c>
      <c r="F116" s="23">
        <f t="shared" si="5"/>
        <v>70</v>
      </c>
      <c r="G116" s="5">
        <f t="shared" si="4"/>
        <v>10500</v>
      </c>
    </row>
    <row r="117" spans="1:7" x14ac:dyDescent="0.25">
      <c r="A117" t="s">
        <v>626</v>
      </c>
      <c r="B117" t="s">
        <v>626</v>
      </c>
      <c r="C117" t="s">
        <v>151</v>
      </c>
      <c r="D117" s="18">
        <v>19664</v>
      </c>
      <c r="E117" s="20">
        <v>1</v>
      </c>
      <c r="F117" s="23">
        <f t="shared" si="5"/>
        <v>19664</v>
      </c>
      <c r="G117" s="5">
        <f t="shared" si="4"/>
        <v>19000</v>
      </c>
    </row>
    <row r="118" spans="1:7" x14ac:dyDescent="0.25">
      <c r="A118" t="s">
        <v>627</v>
      </c>
      <c r="B118" t="s">
        <v>627</v>
      </c>
      <c r="C118" t="s">
        <v>152</v>
      </c>
      <c r="D118" s="18">
        <v>6110</v>
      </c>
      <c r="E118" s="20">
        <v>1</v>
      </c>
      <c r="F118" s="23">
        <f t="shared" si="5"/>
        <v>6110</v>
      </c>
      <c r="G118" s="5">
        <f t="shared" si="4"/>
        <v>15500</v>
      </c>
    </row>
    <row r="119" spans="1:7" x14ac:dyDescent="0.25">
      <c r="A119" t="s">
        <v>628</v>
      </c>
      <c r="B119" t="s">
        <v>628</v>
      </c>
      <c r="C119" t="s">
        <v>153</v>
      </c>
      <c r="D119" s="18">
        <v>1538</v>
      </c>
      <c r="E119" s="20">
        <v>1</v>
      </c>
      <c r="F119" s="23">
        <f t="shared" si="5"/>
        <v>1538</v>
      </c>
      <c r="G119" s="5">
        <f t="shared" si="4"/>
        <v>10500</v>
      </c>
    </row>
    <row r="120" spans="1:7" x14ac:dyDescent="0.25">
      <c r="A120" t="s">
        <v>629</v>
      </c>
      <c r="B120" t="s">
        <v>629</v>
      </c>
      <c r="C120" t="s">
        <v>154</v>
      </c>
      <c r="D120" s="18">
        <v>7172</v>
      </c>
      <c r="E120" s="20">
        <v>1</v>
      </c>
      <c r="F120" s="23">
        <f t="shared" si="5"/>
        <v>7172</v>
      </c>
      <c r="G120" s="5">
        <f t="shared" si="4"/>
        <v>15500</v>
      </c>
    </row>
    <row r="121" spans="1:7" x14ac:dyDescent="0.25">
      <c r="A121" t="s">
        <v>630</v>
      </c>
      <c r="B121" t="s">
        <v>630</v>
      </c>
      <c r="C121" t="s">
        <v>155</v>
      </c>
      <c r="D121" s="18">
        <v>17768</v>
      </c>
      <c r="E121" s="20">
        <v>1</v>
      </c>
      <c r="F121" s="23">
        <f t="shared" si="5"/>
        <v>17768</v>
      </c>
      <c r="G121" s="5">
        <f t="shared" si="4"/>
        <v>19000</v>
      </c>
    </row>
    <row r="122" spans="1:7" x14ac:dyDescent="0.25">
      <c r="A122" t="s">
        <v>631</v>
      </c>
      <c r="B122" t="s">
        <v>631</v>
      </c>
      <c r="C122" t="s">
        <v>156</v>
      </c>
      <c r="D122" s="18">
        <v>11315</v>
      </c>
      <c r="E122" s="20">
        <v>1</v>
      </c>
      <c r="F122" s="23">
        <f t="shared" si="5"/>
        <v>11315</v>
      </c>
      <c r="G122" s="5">
        <f t="shared" si="4"/>
        <v>19000</v>
      </c>
    </row>
    <row r="123" spans="1:7" x14ac:dyDescent="0.25">
      <c r="A123" t="s">
        <v>632</v>
      </c>
      <c r="B123" t="s">
        <v>632</v>
      </c>
      <c r="C123" t="s">
        <v>157</v>
      </c>
      <c r="D123" s="18">
        <v>6752</v>
      </c>
      <c r="E123" s="20">
        <v>1</v>
      </c>
      <c r="F123" s="23">
        <f t="shared" si="5"/>
        <v>6752</v>
      </c>
      <c r="G123" s="5">
        <f t="shared" si="4"/>
        <v>15500</v>
      </c>
    </row>
    <row r="124" spans="1:7" x14ac:dyDescent="0.25">
      <c r="A124" t="s">
        <v>633</v>
      </c>
      <c r="B124" t="s">
        <v>633</v>
      </c>
      <c r="C124" t="s">
        <v>158</v>
      </c>
      <c r="D124" s="18">
        <v>5325</v>
      </c>
      <c r="E124" s="20">
        <v>1</v>
      </c>
      <c r="F124" s="23">
        <f t="shared" si="5"/>
        <v>5325</v>
      </c>
      <c r="G124" s="5">
        <f t="shared" si="4"/>
        <v>15500</v>
      </c>
    </row>
    <row r="125" spans="1:7" x14ac:dyDescent="0.25">
      <c r="A125" t="s">
        <v>634</v>
      </c>
      <c r="B125" t="s">
        <v>634</v>
      </c>
      <c r="C125" t="s">
        <v>159</v>
      </c>
      <c r="D125" s="18">
        <v>7749</v>
      </c>
      <c r="E125" s="20">
        <v>1</v>
      </c>
      <c r="F125" s="23">
        <f t="shared" si="5"/>
        <v>7749</v>
      </c>
      <c r="G125" s="5">
        <f t="shared" si="4"/>
        <v>15500</v>
      </c>
    </row>
    <row r="126" spans="1:7" x14ac:dyDescent="0.25">
      <c r="A126" t="s">
        <v>635</v>
      </c>
      <c r="B126" t="s">
        <v>635</v>
      </c>
      <c r="C126" t="s">
        <v>160</v>
      </c>
      <c r="D126" s="18">
        <v>7561</v>
      </c>
      <c r="E126" s="20">
        <v>1</v>
      </c>
      <c r="F126" s="23">
        <f t="shared" si="5"/>
        <v>7561</v>
      </c>
      <c r="G126" s="5">
        <f t="shared" si="4"/>
        <v>15500</v>
      </c>
    </row>
    <row r="127" spans="1:7" x14ac:dyDescent="0.25">
      <c r="A127" t="s">
        <v>636</v>
      </c>
      <c r="B127" t="s">
        <v>636</v>
      </c>
      <c r="C127" t="s">
        <v>161</v>
      </c>
      <c r="D127" s="18">
        <v>4966</v>
      </c>
      <c r="E127" s="20">
        <v>1</v>
      </c>
      <c r="F127" s="23">
        <f t="shared" si="5"/>
        <v>4966</v>
      </c>
      <c r="G127" s="5">
        <f t="shared" si="4"/>
        <v>12500</v>
      </c>
    </row>
    <row r="128" spans="1:7" x14ac:dyDescent="0.25">
      <c r="A128" t="s">
        <v>940</v>
      </c>
      <c r="B128" t="s">
        <v>940</v>
      </c>
      <c r="C128" t="s">
        <v>162</v>
      </c>
      <c r="D128" s="18">
        <v>757</v>
      </c>
      <c r="E128" s="20">
        <v>1</v>
      </c>
      <c r="F128" s="23">
        <f t="shared" si="5"/>
        <v>757</v>
      </c>
      <c r="G128" s="5">
        <f t="shared" si="4"/>
        <v>10500</v>
      </c>
    </row>
    <row r="129" spans="1:7" x14ac:dyDescent="0.25">
      <c r="A129" t="s">
        <v>637</v>
      </c>
      <c r="B129" t="s">
        <v>637</v>
      </c>
      <c r="C129" t="s">
        <v>163</v>
      </c>
      <c r="D129" s="18">
        <v>14833</v>
      </c>
      <c r="E129" s="20">
        <v>1</v>
      </c>
      <c r="F129" s="23">
        <f t="shared" si="5"/>
        <v>14833</v>
      </c>
      <c r="G129" s="5">
        <f t="shared" ref="G129:G191" si="6">IF(F129&lt;2500,$K$3,IF(F129&lt;5000,$K$4,IF(F129&lt;10000,$K$5,IF(F129&lt;30000,$K$6,IF(F129&lt;50000,$K$7,IF(F129&lt;100000,$K$8,$K$9))))))</f>
        <v>19000</v>
      </c>
    </row>
    <row r="130" spans="1:7" x14ac:dyDescent="0.25">
      <c r="A130" t="s">
        <v>638</v>
      </c>
      <c r="B130" t="s">
        <v>638</v>
      </c>
      <c r="C130" t="s">
        <v>164</v>
      </c>
      <c r="D130" s="18">
        <v>10639</v>
      </c>
      <c r="E130" s="20">
        <v>1</v>
      </c>
      <c r="F130" s="23">
        <f t="shared" ref="F130:F192" si="7">D130*E130</f>
        <v>10639</v>
      </c>
      <c r="G130" s="5">
        <f t="shared" si="6"/>
        <v>19000</v>
      </c>
    </row>
    <row r="131" spans="1:7" x14ac:dyDescent="0.25">
      <c r="A131" t="s">
        <v>639</v>
      </c>
      <c r="B131" t="s">
        <v>639</v>
      </c>
      <c r="C131" t="s">
        <v>165</v>
      </c>
      <c r="D131" s="18">
        <v>2667</v>
      </c>
      <c r="E131" s="20">
        <v>1</v>
      </c>
      <c r="F131" s="23">
        <f t="shared" si="7"/>
        <v>2667</v>
      </c>
      <c r="G131" s="5">
        <f t="shared" si="6"/>
        <v>12500</v>
      </c>
    </row>
    <row r="132" spans="1:7" x14ac:dyDescent="0.25">
      <c r="A132" t="s">
        <v>640</v>
      </c>
      <c r="B132" t="s">
        <v>640</v>
      </c>
      <c r="C132" t="s">
        <v>166</v>
      </c>
      <c r="D132" s="18">
        <v>6851</v>
      </c>
      <c r="E132" s="20">
        <v>1</v>
      </c>
      <c r="F132" s="23">
        <f t="shared" si="7"/>
        <v>6851</v>
      </c>
      <c r="G132" s="5">
        <f t="shared" si="6"/>
        <v>15500</v>
      </c>
    </row>
    <row r="133" spans="1:7" x14ac:dyDescent="0.25">
      <c r="A133" t="s">
        <v>641</v>
      </c>
      <c r="B133" t="s">
        <v>641</v>
      </c>
      <c r="C133" t="s">
        <v>167</v>
      </c>
      <c r="D133" s="18">
        <v>13440</v>
      </c>
      <c r="E133" s="20">
        <v>1</v>
      </c>
      <c r="F133" s="23">
        <f t="shared" si="7"/>
        <v>13440</v>
      </c>
      <c r="G133" s="5">
        <f t="shared" si="6"/>
        <v>19000</v>
      </c>
    </row>
    <row r="134" spans="1:7" x14ac:dyDescent="0.25">
      <c r="A134" t="s">
        <v>642</v>
      </c>
      <c r="B134" t="s">
        <v>642</v>
      </c>
      <c r="C134" t="s">
        <v>168</v>
      </c>
      <c r="D134" s="18">
        <v>3352</v>
      </c>
      <c r="E134" s="20">
        <v>1</v>
      </c>
      <c r="F134" s="23">
        <f t="shared" si="7"/>
        <v>3352</v>
      </c>
      <c r="G134" s="5">
        <f t="shared" si="6"/>
        <v>12500</v>
      </c>
    </row>
    <row r="135" spans="1:7" x14ac:dyDescent="0.25">
      <c r="A135" t="s">
        <v>643</v>
      </c>
      <c r="B135" t="s">
        <v>643</v>
      </c>
      <c r="C135" t="s">
        <v>169</v>
      </c>
      <c r="D135" s="18">
        <v>67787</v>
      </c>
      <c r="E135" s="20">
        <v>1</v>
      </c>
      <c r="F135" s="23">
        <f t="shared" si="7"/>
        <v>67787</v>
      </c>
      <c r="G135" s="5">
        <f t="shared" si="6"/>
        <v>35000</v>
      </c>
    </row>
    <row r="136" spans="1:7" x14ac:dyDescent="0.25">
      <c r="A136" t="s">
        <v>644</v>
      </c>
      <c r="B136" t="s">
        <v>644</v>
      </c>
      <c r="C136" t="s">
        <v>170</v>
      </c>
      <c r="D136" s="18">
        <v>353</v>
      </c>
      <c r="E136" s="20">
        <v>1</v>
      </c>
      <c r="F136" s="23">
        <f t="shared" si="7"/>
        <v>353</v>
      </c>
      <c r="G136" s="5">
        <f t="shared" si="6"/>
        <v>10500</v>
      </c>
    </row>
    <row r="137" spans="1:7" x14ac:dyDescent="0.25">
      <c r="A137" t="s">
        <v>645</v>
      </c>
      <c r="B137" t="s">
        <v>645</v>
      </c>
      <c r="C137" t="s">
        <v>171</v>
      </c>
      <c r="D137" s="18">
        <v>723</v>
      </c>
      <c r="E137" s="20">
        <v>1</v>
      </c>
      <c r="F137" s="23">
        <f t="shared" si="7"/>
        <v>723</v>
      </c>
      <c r="G137" s="5">
        <f t="shared" si="6"/>
        <v>10500</v>
      </c>
    </row>
    <row r="138" spans="1:7" x14ac:dyDescent="0.25">
      <c r="A138" t="s">
        <v>646</v>
      </c>
      <c r="B138" t="s">
        <v>646</v>
      </c>
      <c r="C138" t="s">
        <v>172</v>
      </c>
      <c r="D138" s="18">
        <v>24284</v>
      </c>
      <c r="E138" s="20">
        <v>1</v>
      </c>
      <c r="F138" s="23">
        <f t="shared" si="7"/>
        <v>24284</v>
      </c>
      <c r="G138" s="5">
        <f t="shared" si="6"/>
        <v>19000</v>
      </c>
    </row>
    <row r="139" spans="1:7" x14ac:dyDescent="0.25">
      <c r="A139" t="s">
        <v>647</v>
      </c>
      <c r="B139" t="s">
        <v>647</v>
      </c>
      <c r="C139" t="s">
        <v>173</v>
      </c>
      <c r="D139" s="18">
        <v>1919</v>
      </c>
      <c r="E139" s="20">
        <v>1</v>
      </c>
      <c r="F139" s="23">
        <f t="shared" si="7"/>
        <v>1919</v>
      </c>
      <c r="G139" s="5">
        <f t="shared" si="6"/>
        <v>10500</v>
      </c>
    </row>
    <row r="140" spans="1:7" x14ac:dyDescent="0.25">
      <c r="A140" t="s">
        <v>648</v>
      </c>
      <c r="B140" t="s">
        <v>648</v>
      </c>
      <c r="C140" t="s">
        <v>174</v>
      </c>
      <c r="D140" s="18">
        <v>11405</v>
      </c>
      <c r="E140" s="20">
        <v>1</v>
      </c>
      <c r="F140" s="23">
        <f t="shared" si="7"/>
        <v>11405</v>
      </c>
      <c r="G140" s="5">
        <f t="shared" si="6"/>
        <v>19000</v>
      </c>
    </row>
    <row r="141" spans="1:7" x14ac:dyDescent="0.25">
      <c r="A141" t="s">
        <v>649</v>
      </c>
      <c r="B141" t="s">
        <v>649</v>
      </c>
      <c r="C141" t="s">
        <v>175</v>
      </c>
      <c r="D141" s="18">
        <v>19905</v>
      </c>
      <c r="E141" s="20">
        <v>1</v>
      </c>
      <c r="F141" s="23">
        <f t="shared" si="7"/>
        <v>19905</v>
      </c>
      <c r="G141" s="5">
        <f t="shared" si="6"/>
        <v>19000</v>
      </c>
    </row>
    <row r="142" spans="1:7" x14ac:dyDescent="0.25">
      <c r="A142" t="s">
        <v>650</v>
      </c>
      <c r="B142" t="s">
        <v>650</v>
      </c>
      <c r="C142" t="s">
        <v>176</v>
      </c>
      <c r="D142" s="18">
        <v>2603</v>
      </c>
      <c r="E142" s="20">
        <v>1</v>
      </c>
      <c r="F142" s="23">
        <f t="shared" si="7"/>
        <v>2603</v>
      </c>
      <c r="G142" s="5">
        <f t="shared" si="6"/>
        <v>12500</v>
      </c>
    </row>
    <row r="143" spans="1:7" x14ac:dyDescent="0.25">
      <c r="A143" t="s">
        <v>651</v>
      </c>
      <c r="B143" t="s">
        <v>651</v>
      </c>
      <c r="C143" t="s">
        <v>177</v>
      </c>
      <c r="D143" s="18">
        <v>14996</v>
      </c>
      <c r="E143" s="20">
        <v>1</v>
      </c>
      <c r="F143" s="23">
        <f t="shared" si="7"/>
        <v>14996</v>
      </c>
      <c r="G143" s="5">
        <f t="shared" si="6"/>
        <v>19000</v>
      </c>
    </row>
    <row r="144" spans="1:7" x14ac:dyDescent="0.25">
      <c r="A144" t="s">
        <v>652</v>
      </c>
      <c r="B144" t="s">
        <v>652</v>
      </c>
      <c r="C144" t="s">
        <v>178</v>
      </c>
      <c r="D144" s="18">
        <v>38238</v>
      </c>
      <c r="E144" s="20">
        <v>1</v>
      </c>
      <c r="F144" s="23">
        <f t="shared" si="7"/>
        <v>38238</v>
      </c>
      <c r="G144" s="5">
        <f t="shared" si="6"/>
        <v>25000</v>
      </c>
    </row>
    <row r="145" spans="1:7" x14ac:dyDescent="0.25">
      <c r="A145" t="s">
        <v>653</v>
      </c>
      <c r="B145" t="s">
        <v>653</v>
      </c>
      <c r="C145" t="s">
        <v>179</v>
      </c>
      <c r="D145" s="18">
        <v>6017</v>
      </c>
      <c r="E145" s="20">
        <v>1</v>
      </c>
      <c r="F145" s="23">
        <f t="shared" si="7"/>
        <v>6017</v>
      </c>
      <c r="G145" s="5">
        <f t="shared" si="6"/>
        <v>15500</v>
      </c>
    </row>
    <row r="146" spans="1:7" x14ac:dyDescent="0.25">
      <c r="A146" t="s">
        <v>654</v>
      </c>
      <c r="B146" t="s">
        <v>654</v>
      </c>
      <c r="C146" t="s">
        <v>180</v>
      </c>
      <c r="D146" s="18">
        <v>18758</v>
      </c>
      <c r="E146" s="20">
        <v>1</v>
      </c>
      <c r="F146" s="23">
        <f t="shared" si="7"/>
        <v>18758</v>
      </c>
      <c r="G146" s="5">
        <f t="shared" si="6"/>
        <v>19000</v>
      </c>
    </row>
    <row r="147" spans="1:7" x14ac:dyDescent="0.25">
      <c r="A147" t="s">
        <v>655</v>
      </c>
      <c r="B147" t="s">
        <v>655</v>
      </c>
      <c r="C147" t="s">
        <v>181</v>
      </c>
      <c r="D147" s="18">
        <v>4328</v>
      </c>
      <c r="E147" s="20">
        <v>1</v>
      </c>
      <c r="F147" s="23">
        <f t="shared" si="7"/>
        <v>4328</v>
      </c>
      <c r="G147" s="5">
        <f t="shared" si="6"/>
        <v>12500</v>
      </c>
    </row>
    <row r="148" spans="1:7" x14ac:dyDescent="0.25">
      <c r="A148" t="s">
        <v>656</v>
      </c>
      <c r="B148" t="s">
        <v>656</v>
      </c>
      <c r="C148" t="s">
        <v>182</v>
      </c>
      <c r="D148" s="18">
        <v>20092</v>
      </c>
      <c r="E148" s="20">
        <v>1</v>
      </c>
      <c r="F148" s="23">
        <f t="shared" si="7"/>
        <v>20092</v>
      </c>
      <c r="G148" s="5">
        <f t="shared" si="6"/>
        <v>19000</v>
      </c>
    </row>
    <row r="149" spans="1:7" x14ac:dyDescent="0.25">
      <c r="A149" t="s">
        <v>657</v>
      </c>
      <c r="B149" t="s">
        <v>657</v>
      </c>
      <c r="C149" t="s">
        <v>183</v>
      </c>
      <c r="D149" s="18">
        <v>10072</v>
      </c>
      <c r="E149" s="20">
        <v>1</v>
      </c>
      <c r="F149" s="23">
        <f t="shared" si="7"/>
        <v>10072</v>
      </c>
      <c r="G149" s="5">
        <f t="shared" si="6"/>
        <v>19000</v>
      </c>
    </row>
    <row r="150" spans="1:7" x14ac:dyDescent="0.25">
      <c r="A150" t="s">
        <v>658</v>
      </c>
      <c r="B150" t="s">
        <v>658</v>
      </c>
      <c r="C150" t="s">
        <v>184</v>
      </c>
      <c r="D150" s="18">
        <v>2094</v>
      </c>
      <c r="E150" s="20">
        <v>1</v>
      </c>
      <c r="F150" s="23">
        <f t="shared" si="7"/>
        <v>2094</v>
      </c>
      <c r="G150" s="5">
        <f t="shared" si="6"/>
        <v>10500</v>
      </c>
    </row>
    <row r="151" spans="1:7" x14ac:dyDescent="0.25">
      <c r="A151" t="s">
        <v>659</v>
      </c>
      <c r="B151" t="s">
        <v>659</v>
      </c>
      <c r="D151" s="18">
        <v>48916</v>
      </c>
      <c r="E151" s="20">
        <v>0.28000000000000003</v>
      </c>
      <c r="F151" s="23">
        <f t="shared" si="7"/>
        <v>13696.480000000001</v>
      </c>
      <c r="G151" s="5">
        <f t="shared" si="6"/>
        <v>19000</v>
      </c>
    </row>
    <row r="152" spans="1:7" x14ac:dyDescent="0.25">
      <c r="A152" t="s">
        <v>660</v>
      </c>
      <c r="B152" t="s">
        <v>660</v>
      </c>
      <c r="C152" t="s">
        <v>185</v>
      </c>
      <c r="D152" s="18">
        <v>13785</v>
      </c>
      <c r="E152" s="20">
        <v>1</v>
      </c>
      <c r="F152" s="23">
        <f t="shared" si="7"/>
        <v>13785</v>
      </c>
      <c r="G152" s="5">
        <f t="shared" si="6"/>
        <v>19000</v>
      </c>
    </row>
    <row r="153" spans="1:7" x14ac:dyDescent="0.25">
      <c r="A153" t="s">
        <v>661</v>
      </c>
      <c r="B153" t="s">
        <v>661</v>
      </c>
      <c r="C153" t="s">
        <v>186</v>
      </c>
      <c r="D153" s="18">
        <v>13708</v>
      </c>
      <c r="E153" s="20">
        <v>1</v>
      </c>
      <c r="F153" s="23">
        <f t="shared" si="7"/>
        <v>13708</v>
      </c>
      <c r="G153" s="5">
        <f t="shared" si="6"/>
        <v>19000</v>
      </c>
    </row>
    <row r="154" spans="1:7" x14ac:dyDescent="0.25">
      <c r="A154" t="s">
        <v>890</v>
      </c>
      <c r="B154" t="s">
        <v>890</v>
      </c>
      <c r="C154" t="s">
        <v>187</v>
      </c>
      <c r="D154" s="18">
        <v>11523</v>
      </c>
      <c r="E154" s="20">
        <v>1</v>
      </c>
      <c r="F154" s="23">
        <f t="shared" si="7"/>
        <v>11523</v>
      </c>
      <c r="G154" s="5">
        <f t="shared" si="6"/>
        <v>19000</v>
      </c>
    </row>
    <row r="155" spans="1:7" x14ac:dyDescent="0.25">
      <c r="A155" t="s">
        <v>662</v>
      </c>
      <c r="B155" t="s">
        <v>662</v>
      </c>
      <c r="C155" t="s">
        <v>188</v>
      </c>
      <c r="D155" s="18">
        <v>8441</v>
      </c>
      <c r="E155" s="20">
        <v>1</v>
      </c>
      <c r="F155" s="23">
        <f t="shared" si="7"/>
        <v>8441</v>
      </c>
      <c r="G155" s="5">
        <f t="shared" si="6"/>
        <v>15500</v>
      </c>
    </row>
    <row r="156" spans="1:7" x14ac:dyDescent="0.25">
      <c r="A156" t="s">
        <v>663</v>
      </c>
      <c r="B156" t="s">
        <v>663</v>
      </c>
      <c r="C156" t="s">
        <v>189</v>
      </c>
      <c r="D156" s="18">
        <v>3038</v>
      </c>
      <c r="E156" s="20">
        <v>1</v>
      </c>
      <c r="F156" s="23">
        <f t="shared" si="7"/>
        <v>3038</v>
      </c>
      <c r="G156" s="5">
        <f t="shared" si="6"/>
        <v>12500</v>
      </c>
    </row>
    <row r="157" spans="1:7" x14ac:dyDescent="0.25">
      <c r="A157" t="s">
        <v>664</v>
      </c>
      <c r="B157" t="s">
        <v>664</v>
      </c>
      <c r="C157" t="s">
        <v>190</v>
      </c>
      <c r="D157" s="18">
        <v>89143</v>
      </c>
      <c r="E157" s="20">
        <v>1</v>
      </c>
      <c r="F157" s="23">
        <f t="shared" si="7"/>
        <v>89143</v>
      </c>
      <c r="G157" s="5">
        <f t="shared" si="6"/>
        <v>35000</v>
      </c>
    </row>
    <row r="158" spans="1:7" x14ac:dyDescent="0.25">
      <c r="A158" t="s">
        <v>665</v>
      </c>
      <c r="B158" t="s">
        <v>665</v>
      </c>
      <c r="C158" t="s">
        <v>191</v>
      </c>
      <c r="D158" s="18">
        <v>5788</v>
      </c>
      <c r="E158" s="20">
        <v>1</v>
      </c>
      <c r="F158" s="23">
        <f t="shared" si="7"/>
        <v>5788</v>
      </c>
      <c r="G158" s="5">
        <f t="shared" si="6"/>
        <v>15500</v>
      </c>
    </row>
    <row r="159" spans="1:7" x14ac:dyDescent="0.25">
      <c r="A159" t="s">
        <v>666</v>
      </c>
      <c r="B159" t="s">
        <v>666</v>
      </c>
      <c r="C159" t="s">
        <v>192</v>
      </c>
      <c r="D159" s="18">
        <v>11087</v>
      </c>
      <c r="E159" s="20">
        <v>1</v>
      </c>
      <c r="F159" s="23">
        <f t="shared" si="7"/>
        <v>11087</v>
      </c>
      <c r="G159" s="5">
        <f t="shared" si="6"/>
        <v>19000</v>
      </c>
    </row>
    <row r="160" spans="1:7" x14ac:dyDescent="0.25">
      <c r="A160" t="s">
        <v>667</v>
      </c>
      <c r="B160" t="s">
        <v>667</v>
      </c>
      <c r="C160" t="s">
        <v>193</v>
      </c>
      <c r="D160" s="18">
        <v>5095</v>
      </c>
      <c r="E160" s="20">
        <v>1</v>
      </c>
      <c r="F160" s="23">
        <f t="shared" si="7"/>
        <v>5095</v>
      </c>
      <c r="G160" s="5">
        <f t="shared" si="6"/>
        <v>15500</v>
      </c>
    </row>
    <row r="161" spans="1:7" x14ac:dyDescent="0.25">
      <c r="A161" t="s">
        <v>668</v>
      </c>
      <c r="B161" t="s">
        <v>668</v>
      </c>
      <c r="C161" t="s">
        <v>194</v>
      </c>
      <c r="D161" s="18">
        <v>43782</v>
      </c>
      <c r="E161" s="20">
        <v>1</v>
      </c>
      <c r="F161" s="23">
        <f t="shared" si="7"/>
        <v>43782</v>
      </c>
      <c r="G161" s="5">
        <f t="shared" si="6"/>
        <v>25000</v>
      </c>
    </row>
    <row r="162" spans="1:7" x14ac:dyDescent="0.25">
      <c r="A162" t="s">
        <v>669</v>
      </c>
      <c r="B162" t="s">
        <v>669</v>
      </c>
      <c r="C162" t="s">
        <v>195</v>
      </c>
      <c r="D162" s="18">
        <v>1865</v>
      </c>
      <c r="E162" s="20">
        <v>1</v>
      </c>
      <c r="F162" s="23">
        <f t="shared" si="7"/>
        <v>1865</v>
      </c>
      <c r="G162" s="5">
        <f t="shared" si="6"/>
        <v>10500</v>
      </c>
    </row>
    <row r="163" spans="1:7" x14ac:dyDescent="0.25">
      <c r="A163" t="s">
        <v>670</v>
      </c>
      <c r="B163" t="s">
        <v>670</v>
      </c>
      <c r="C163" t="s">
        <v>196</v>
      </c>
      <c r="D163" s="18">
        <v>34454</v>
      </c>
      <c r="E163" s="20">
        <v>1</v>
      </c>
      <c r="F163" s="23">
        <f t="shared" si="7"/>
        <v>34454</v>
      </c>
      <c r="G163" s="5">
        <f t="shared" si="6"/>
        <v>25000</v>
      </c>
    </row>
    <row r="164" spans="1:7" x14ac:dyDescent="0.25">
      <c r="A164" t="s">
        <v>671</v>
      </c>
      <c r="B164" t="s">
        <v>671</v>
      </c>
      <c r="C164" t="s">
        <v>197</v>
      </c>
      <c r="D164" s="18">
        <v>734</v>
      </c>
      <c r="E164" s="20">
        <v>1</v>
      </c>
      <c r="F164" s="23">
        <f t="shared" si="7"/>
        <v>734</v>
      </c>
      <c r="G164" s="5">
        <f t="shared" si="6"/>
        <v>10500</v>
      </c>
    </row>
    <row r="165" spans="1:7" x14ac:dyDescent="0.25">
      <c r="A165" t="s">
        <v>672</v>
      </c>
      <c r="B165" t="s">
        <v>672</v>
      </c>
      <c r="C165" t="s">
        <v>198</v>
      </c>
      <c r="D165" s="18">
        <v>7014</v>
      </c>
      <c r="E165" s="20">
        <v>1</v>
      </c>
      <c r="F165" s="23">
        <f t="shared" si="7"/>
        <v>7014</v>
      </c>
      <c r="G165" s="5">
        <f t="shared" si="6"/>
        <v>15500</v>
      </c>
    </row>
    <row r="166" spans="1:7" x14ac:dyDescent="0.25">
      <c r="A166" t="s">
        <v>673</v>
      </c>
      <c r="B166" t="s">
        <v>673</v>
      </c>
      <c r="C166" t="s">
        <v>199</v>
      </c>
      <c r="D166" s="18">
        <v>10141</v>
      </c>
      <c r="E166" s="20">
        <v>1</v>
      </c>
      <c r="F166" s="23">
        <f t="shared" si="7"/>
        <v>10141</v>
      </c>
      <c r="G166" s="5">
        <f t="shared" si="6"/>
        <v>19000</v>
      </c>
    </row>
    <row r="167" spans="1:7" x14ac:dyDescent="0.25">
      <c r="A167" t="s">
        <v>674</v>
      </c>
      <c r="B167" t="s">
        <v>674</v>
      </c>
      <c r="C167" t="s">
        <v>200</v>
      </c>
      <c r="D167" s="18">
        <v>15853</v>
      </c>
      <c r="E167" s="20">
        <v>1</v>
      </c>
      <c r="F167" s="23">
        <f t="shared" si="7"/>
        <v>15853</v>
      </c>
      <c r="G167" s="5">
        <f t="shared" si="6"/>
        <v>19000</v>
      </c>
    </row>
    <row r="168" spans="1:7" x14ac:dyDescent="0.25">
      <c r="A168" t="s">
        <v>675</v>
      </c>
      <c r="B168" t="s">
        <v>675</v>
      </c>
      <c r="C168" t="s">
        <v>201</v>
      </c>
      <c r="D168" s="18">
        <v>115554</v>
      </c>
      <c r="E168" s="20">
        <v>1</v>
      </c>
      <c r="F168" s="23">
        <f t="shared" si="7"/>
        <v>115554</v>
      </c>
      <c r="G168" s="5">
        <f t="shared" si="6"/>
        <v>50000</v>
      </c>
    </row>
    <row r="169" spans="1:7" x14ac:dyDescent="0.25">
      <c r="A169" t="s">
        <v>676</v>
      </c>
      <c r="B169" t="s">
        <v>676</v>
      </c>
      <c r="C169" t="s">
        <v>202</v>
      </c>
      <c r="D169" s="18">
        <v>21002</v>
      </c>
      <c r="E169" s="20">
        <v>1</v>
      </c>
      <c r="F169" s="23">
        <f t="shared" si="7"/>
        <v>21002</v>
      </c>
      <c r="G169" s="5">
        <f t="shared" si="6"/>
        <v>19000</v>
      </c>
    </row>
    <row r="170" spans="1:7" x14ac:dyDescent="0.25">
      <c r="A170" t="s">
        <v>677</v>
      </c>
      <c r="B170" t="s">
        <v>677</v>
      </c>
      <c r="C170" t="s">
        <v>203</v>
      </c>
      <c r="D170" s="18">
        <v>11782</v>
      </c>
      <c r="E170" s="20">
        <v>1</v>
      </c>
      <c r="F170" s="23">
        <f t="shared" si="7"/>
        <v>11782</v>
      </c>
      <c r="G170" s="5">
        <f t="shared" si="6"/>
        <v>19000</v>
      </c>
    </row>
    <row r="171" spans="1:7" x14ac:dyDescent="0.25">
      <c r="A171" t="s">
        <v>678</v>
      </c>
      <c r="B171" t="s">
        <v>678</v>
      </c>
      <c r="C171" t="s">
        <v>204</v>
      </c>
      <c r="D171" s="18">
        <v>101253</v>
      </c>
      <c r="E171" s="20">
        <v>1</v>
      </c>
      <c r="F171" s="23">
        <f t="shared" si="7"/>
        <v>101253</v>
      </c>
      <c r="G171" s="5">
        <f t="shared" si="6"/>
        <v>50000</v>
      </c>
    </row>
    <row r="172" spans="1:7" x14ac:dyDescent="0.25">
      <c r="A172" t="s">
        <v>679</v>
      </c>
      <c r="B172" t="s">
        <v>679</v>
      </c>
      <c r="C172" t="s">
        <v>205</v>
      </c>
      <c r="D172" s="18">
        <v>13000</v>
      </c>
      <c r="E172" s="20">
        <v>1</v>
      </c>
      <c r="F172" s="23">
        <f t="shared" si="7"/>
        <v>13000</v>
      </c>
      <c r="G172" s="5">
        <f t="shared" si="6"/>
        <v>19000</v>
      </c>
    </row>
    <row r="173" spans="1:7" x14ac:dyDescent="0.25">
      <c r="A173" t="s">
        <v>680</v>
      </c>
      <c r="B173" t="s">
        <v>680</v>
      </c>
      <c r="C173" t="s">
        <v>206</v>
      </c>
      <c r="D173" s="18">
        <v>66263</v>
      </c>
      <c r="E173" s="20">
        <v>1</v>
      </c>
      <c r="F173" s="23">
        <f t="shared" si="7"/>
        <v>66263</v>
      </c>
      <c r="G173" s="5">
        <f t="shared" si="6"/>
        <v>35000</v>
      </c>
    </row>
    <row r="174" spans="1:7" x14ac:dyDescent="0.25">
      <c r="A174" t="s">
        <v>681</v>
      </c>
      <c r="B174" t="s">
        <v>681</v>
      </c>
      <c r="C174" t="s">
        <v>207</v>
      </c>
      <c r="D174" s="18">
        <v>5395</v>
      </c>
      <c r="E174" s="20">
        <v>1</v>
      </c>
      <c r="F174" s="23">
        <f t="shared" si="7"/>
        <v>5395</v>
      </c>
      <c r="G174" s="5">
        <f t="shared" si="6"/>
        <v>15500</v>
      </c>
    </row>
    <row r="175" spans="1:7" x14ac:dyDescent="0.25">
      <c r="A175" t="s">
        <v>682</v>
      </c>
      <c r="B175" t="s">
        <v>682</v>
      </c>
      <c r="C175" t="s">
        <v>208</v>
      </c>
      <c r="D175" s="18">
        <v>23860</v>
      </c>
      <c r="E175" s="20">
        <v>1</v>
      </c>
      <c r="F175" s="23">
        <f t="shared" si="7"/>
        <v>23860</v>
      </c>
      <c r="G175" s="5">
        <f t="shared" si="6"/>
        <v>19000</v>
      </c>
    </row>
    <row r="176" spans="1:7" x14ac:dyDescent="0.25">
      <c r="A176" t="s">
        <v>683</v>
      </c>
      <c r="B176" t="s">
        <v>683</v>
      </c>
      <c r="C176" t="s">
        <v>209</v>
      </c>
      <c r="D176" s="18">
        <v>20441</v>
      </c>
      <c r="E176" s="20">
        <v>1</v>
      </c>
      <c r="F176" s="23">
        <f t="shared" si="7"/>
        <v>20441</v>
      </c>
      <c r="G176" s="5">
        <f t="shared" si="6"/>
        <v>19000</v>
      </c>
    </row>
    <row r="177" spans="1:7" x14ac:dyDescent="0.25">
      <c r="A177" t="s">
        <v>684</v>
      </c>
      <c r="B177" t="s">
        <v>684</v>
      </c>
      <c r="C177" t="s">
        <v>210</v>
      </c>
      <c r="D177" s="18">
        <v>5347</v>
      </c>
      <c r="E177" s="20">
        <v>1</v>
      </c>
      <c r="F177" s="23">
        <f t="shared" si="7"/>
        <v>5347</v>
      </c>
      <c r="G177" s="5">
        <f t="shared" si="6"/>
        <v>15500</v>
      </c>
    </row>
    <row r="178" spans="1:7" x14ac:dyDescent="0.25">
      <c r="A178" t="s">
        <v>685</v>
      </c>
      <c r="B178" t="s">
        <v>685</v>
      </c>
      <c r="C178" t="s">
        <v>211</v>
      </c>
      <c r="D178" s="18">
        <v>41793</v>
      </c>
      <c r="E178" s="20">
        <v>1</v>
      </c>
      <c r="F178" s="23">
        <f t="shared" si="7"/>
        <v>41793</v>
      </c>
      <c r="G178" s="5">
        <f t="shared" si="6"/>
        <v>25000</v>
      </c>
    </row>
    <row r="179" spans="1:7" x14ac:dyDescent="0.25">
      <c r="A179" t="s">
        <v>686</v>
      </c>
      <c r="B179" t="s">
        <v>686</v>
      </c>
      <c r="C179" t="s">
        <v>212</v>
      </c>
      <c r="D179" s="18">
        <v>25825</v>
      </c>
      <c r="E179" s="20">
        <v>1</v>
      </c>
      <c r="F179" s="23">
        <f t="shared" si="7"/>
        <v>25825</v>
      </c>
      <c r="G179" s="5">
        <f t="shared" si="6"/>
        <v>19000</v>
      </c>
    </row>
    <row r="180" spans="1:7" x14ac:dyDescent="0.25">
      <c r="A180" t="s">
        <v>687</v>
      </c>
      <c r="B180" t="s">
        <v>687</v>
      </c>
      <c r="C180" t="s">
        <v>213</v>
      </c>
      <c r="D180" s="18">
        <v>15060</v>
      </c>
      <c r="E180" s="20">
        <v>1</v>
      </c>
      <c r="F180" s="23">
        <f t="shared" si="7"/>
        <v>15060</v>
      </c>
      <c r="G180" s="5">
        <f t="shared" si="6"/>
        <v>19000</v>
      </c>
    </row>
    <row r="181" spans="1:7" x14ac:dyDescent="0.25">
      <c r="A181" t="s">
        <v>899</v>
      </c>
      <c r="B181" t="s">
        <v>688</v>
      </c>
      <c r="D181" s="18">
        <v>0</v>
      </c>
      <c r="E181" s="20">
        <v>1</v>
      </c>
      <c r="F181" s="23">
        <f t="shared" si="7"/>
        <v>0</v>
      </c>
      <c r="G181" s="5">
        <v>31500</v>
      </c>
    </row>
    <row r="182" spans="1:7" x14ac:dyDescent="0.25">
      <c r="A182" t="s">
        <v>689</v>
      </c>
      <c r="B182" t="s">
        <v>689</v>
      </c>
      <c r="C182" t="s">
        <v>214</v>
      </c>
      <c r="D182" s="18">
        <v>6508</v>
      </c>
      <c r="E182" s="20">
        <v>1</v>
      </c>
      <c r="F182" s="23">
        <f t="shared" si="7"/>
        <v>6508</v>
      </c>
      <c r="G182" s="5">
        <f t="shared" si="6"/>
        <v>15500</v>
      </c>
    </row>
    <row r="183" spans="1:7" x14ac:dyDescent="0.25">
      <c r="A183" t="s">
        <v>690</v>
      </c>
      <c r="B183" t="s">
        <v>690</v>
      </c>
      <c r="C183" t="s">
        <v>215</v>
      </c>
      <c r="D183" s="18">
        <v>10746</v>
      </c>
      <c r="E183" s="20">
        <v>1</v>
      </c>
      <c r="F183" s="23">
        <f t="shared" si="7"/>
        <v>10746</v>
      </c>
      <c r="G183" s="5">
        <f t="shared" si="6"/>
        <v>19000</v>
      </c>
    </row>
    <row r="184" spans="1:7" x14ac:dyDescent="0.25">
      <c r="A184" t="s">
        <v>691</v>
      </c>
      <c r="B184" t="s">
        <v>691</v>
      </c>
      <c r="C184" t="s">
        <v>216</v>
      </c>
      <c r="D184" s="18">
        <v>12799</v>
      </c>
      <c r="E184" s="20">
        <v>1</v>
      </c>
      <c r="F184" s="23">
        <f t="shared" si="7"/>
        <v>12799</v>
      </c>
      <c r="G184" s="5">
        <f t="shared" si="6"/>
        <v>19000</v>
      </c>
    </row>
    <row r="185" spans="1:7" x14ac:dyDescent="0.25">
      <c r="A185" t="s">
        <v>692</v>
      </c>
      <c r="B185" t="s">
        <v>692</v>
      </c>
      <c r="C185" t="s">
        <v>217</v>
      </c>
      <c r="D185" s="18">
        <v>59659</v>
      </c>
      <c r="E185" s="20">
        <v>1</v>
      </c>
      <c r="F185" s="23">
        <f t="shared" si="7"/>
        <v>59659</v>
      </c>
      <c r="G185" s="5">
        <f t="shared" si="6"/>
        <v>35000</v>
      </c>
    </row>
    <row r="186" spans="1:7" x14ac:dyDescent="0.25">
      <c r="A186" t="s">
        <v>693</v>
      </c>
      <c r="B186" t="s">
        <v>693</v>
      </c>
      <c r="C186" t="s">
        <v>218</v>
      </c>
      <c r="D186" s="18">
        <v>13115</v>
      </c>
      <c r="E186" s="20">
        <v>1</v>
      </c>
      <c r="F186" s="23">
        <f t="shared" si="7"/>
        <v>13115</v>
      </c>
      <c r="G186" s="5">
        <f t="shared" si="6"/>
        <v>19000</v>
      </c>
    </row>
    <row r="187" spans="1:7" x14ac:dyDescent="0.25">
      <c r="A187" t="s">
        <v>694</v>
      </c>
      <c r="B187" t="s">
        <v>694</v>
      </c>
      <c r="C187" t="s">
        <v>219</v>
      </c>
      <c r="D187" s="18">
        <v>29817</v>
      </c>
      <c r="E187" s="20">
        <v>1</v>
      </c>
      <c r="F187" s="23">
        <f t="shared" si="7"/>
        <v>29817</v>
      </c>
      <c r="G187" s="5">
        <f t="shared" si="6"/>
        <v>19000</v>
      </c>
    </row>
    <row r="188" spans="1:7" x14ac:dyDescent="0.25">
      <c r="A188" t="s">
        <v>695</v>
      </c>
      <c r="B188" t="s">
        <v>695</v>
      </c>
      <c r="C188" t="s">
        <v>220</v>
      </c>
      <c r="D188" s="18">
        <v>6228</v>
      </c>
      <c r="E188" s="20">
        <v>1</v>
      </c>
      <c r="F188" s="23">
        <f t="shared" si="7"/>
        <v>6228</v>
      </c>
      <c r="G188" s="5">
        <f t="shared" si="6"/>
        <v>15500</v>
      </c>
    </row>
    <row r="189" spans="1:7" x14ac:dyDescent="0.25">
      <c r="A189" t="s">
        <v>696</v>
      </c>
      <c r="B189" t="s">
        <v>696</v>
      </c>
      <c r="C189" t="s">
        <v>221</v>
      </c>
      <c r="D189" s="18">
        <v>6723</v>
      </c>
      <c r="E189" s="20">
        <v>1</v>
      </c>
      <c r="F189" s="23">
        <f t="shared" si="7"/>
        <v>6723</v>
      </c>
      <c r="G189" s="5">
        <f t="shared" si="6"/>
        <v>15500</v>
      </c>
    </row>
    <row r="190" spans="1:7" x14ac:dyDescent="0.25">
      <c r="A190" t="s">
        <v>697</v>
      </c>
      <c r="B190" t="s">
        <v>697</v>
      </c>
      <c r="C190" t="s">
        <v>222</v>
      </c>
      <c r="D190" s="18">
        <v>53059</v>
      </c>
      <c r="E190" s="20">
        <v>1</v>
      </c>
      <c r="F190" s="23">
        <f t="shared" si="7"/>
        <v>53059</v>
      </c>
      <c r="G190" s="5">
        <f t="shared" si="6"/>
        <v>35000</v>
      </c>
    </row>
    <row r="191" spans="1:7" x14ac:dyDescent="0.25">
      <c r="A191" t="s">
        <v>698</v>
      </c>
      <c r="B191" t="s">
        <v>698</v>
      </c>
      <c r="C191" t="s">
        <v>223</v>
      </c>
      <c r="D191" s="18">
        <v>24245</v>
      </c>
      <c r="E191" s="20">
        <v>1</v>
      </c>
      <c r="F191" s="23">
        <f t="shared" si="7"/>
        <v>24245</v>
      </c>
      <c r="G191" s="5">
        <f t="shared" si="6"/>
        <v>19000</v>
      </c>
    </row>
    <row r="192" spans="1:7" x14ac:dyDescent="0.25">
      <c r="A192" t="s">
        <v>699</v>
      </c>
      <c r="B192" t="s">
        <v>699</v>
      </c>
      <c r="C192" t="s">
        <v>224</v>
      </c>
      <c r="D192" s="18">
        <v>385</v>
      </c>
      <c r="E192" s="20">
        <v>1</v>
      </c>
      <c r="F192" s="23">
        <f t="shared" si="7"/>
        <v>385</v>
      </c>
      <c r="G192" s="5">
        <f t="shared" ref="G192:G255" si="8">IF(F192&lt;2500,$K$3,IF(F192&lt;5000,$K$4,IF(F192&lt;10000,$K$5,IF(F192&lt;30000,$K$6,IF(F192&lt;50000,$K$7,IF(F192&lt;100000,$K$8,$K$9))))))</f>
        <v>10500</v>
      </c>
    </row>
    <row r="193" spans="1:7" x14ac:dyDescent="0.25">
      <c r="A193" t="s">
        <v>700</v>
      </c>
      <c r="B193" t="s">
        <v>700</v>
      </c>
      <c r="C193" t="s">
        <v>225</v>
      </c>
      <c r="D193" s="18">
        <v>9779</v>
      </c>
      <c r="E193" s="20">
        <v>1</v>
      </c>
      <c r="F193" s="23">
        <f t="shared" ref="F193:F256" si="9">D193*E193</f>
        <v>9779</v>
      </c>
      <c r="G193" s="5">
        <f t="shared" si="8"/>
        <v>15500</v>
      </c>
    </row>
    <row r="194" spans="1:7" x14ac:dyDescent="0.25">
      <c r="A194" t="s">
        <v>701</v>
      </c>
      <c r="B194" t="s">
        <v>701</v>
      </c>
      <c r="C194" t="s">
        <v>226</v>
      </c>
      <c r="D194" s="18">
        <v>30379</v>
      </c>
      <c r="E194" s="20">
        <v>1</v>
      </c>
      <c r="F194" s="23">
        <f t="shared" si="9"/>
        <v>30379</v>
      </c>
      <c r="G194" s="5">
        <f t="shared" si="8"/>
        <v>25000</v>
      </c>
    </row>
    <row r="195" spans="1:7" x14ac:dyDescent="0.25">
      <c r="A195" t="s">
        <v>702</v>
      </c>
      <c r="B195" t="s">
        <v>702</v>
      </c>
      <c r="C195" t="s">
        <v>227</v>
      </c>
      <c r="D195" s="18">
        <v>13831</v>
      </c>
      <c r="E195" s="20">
        <v>1</v>
      </c>
      <c r="F195" s="23">
        <f t="shared" si="9"/>
        <v>13831</v>
      </c>
      <c r="G195" s="5">
        <f t="shared" si="8"/>
        <v>19000</v>
      </c>
    </row>
    <row r="196" spans="1:7" x14ac:dyDescent="0.25">
      <c r="A196" t="s">
        <v>703</v>
      </c>
      <c r="B196" t="s">
        <v>703</v>
      </c>
      <c r="C196" t="s">
        <v>228</v>
      </c>
      <c r="D196" s="18">
        <v>8460</v>
      </c>
      <c r="E196" s="20">
        <v>1</v>
      </c>
      <c r="F196" s="23">
        <f t="shared" si="9"/>
        <v>8460</v>
      </c>
      <c r="G196" s="5">
        <f t="shared" si="8"/>
        <v>15500</v>
      </c>
    </row>
    <row r="197" spans="1:7" x14ac:dyDescent="0.25">
      <c r="A197" t="s">
        <v>704</v>
      </c>
      <c r="B197" t="s">
        <v>704</v>
      </c>
      <c r="C197" t="s">
        <v>229</v>
      </c>
      <c r="D197" s="18">
        <v>3174</v>
      </c>
      <c r="E197" s="20">
        <v>1</v>
      </c>
      <c r="F197" s="23">
        <f t="shared" si="9"/>
        <v>3174</v>
      </c>
      <c r="G197" s="5">
        <f t="shared" si="8"/>
        <v>12500</v>
      </c>
    </row>
    <row r="198" spans="1:7" x14ac:dyDescent="0.25">
      <c r="A198" t="s">
        <v>705</v>
      </c>
      <c r="B198" t="s">
        <v>705</v>
      </c>
      <c r="C198" t="s">
        <v>230</v>
      </c>
      <c r="D198" s="18">
        <v>28630</v>
      </c>
      <c r="E198" s="20">
        <v>1</v>
      </c>
      <c r="F198" s="23">
        <f t="shared" si="9"/>
        <v>28630</v>
      </c>
      <c r="G198" s="5">
        <f t="shared" si="8"/>
        <v>19000</v>
      </c>
    </row>
    <row r="199" spans="1:7" x14ac:dyDescent="0.25">
      <c r="A199" t="s">
        <v>706</v>
      </c>
      <c r="B199" t="s">
        <v>706</v>
      </c>
      <c r="C199" t="s">
        <v>231</v>
      </c>
      <c r="D199" s="18">
        <v>118</v>
      </c>
      <c r="E199" s="20">
        <v>1</v>
      </c>
      <c r="F199" s="23">
        <f t="shared" si="9"/>
        <v>118</v>
      </c>
      <c r="G199" s="5">
        <f t="shared" si="8"/>
        <v>10500</v>
      </c>
    </row>
    <row r="200" spans="1:7" x14ac:dyDescent="0.25">
      <c r="A200" t="s">
        <v>707</v>
      </c>
      <c r="B200" t="s">
        <v>707</v>
      </c>
      <c r="C200" t="s">
        <v>232</v>
      </c>
      <c r="D200" s="18">
        <v>8150</v>
      </c>
      <c r="E200" s="20">
        <v>1</v>
      </c>
      <c r="F200" s="23">
        <f t="shared" si="9"/>
        <v>8150</v>
      </c>
      <c r="G200" s="5">
        <f t="shared" si="8"/>
        <v>15500</v>
      </c>
    </row>
    <row r="201" spans="1:7" x14ac:dyDescent="0.25">
      <c r="A201" t="s">
        <v>708</v>
      </c>
      <c r="B201" t="s">
        <v>708</v>
      </c>
      <c r="C201" t="s">
        <v>233</v>
      </c>
      <c r="D201" s="18">
        <v>8580</v>
      </c>
      <c r="E201" s="20">
        <v>0.25</v>
      </c>
      <c r="F201" s="23">
        <f t="shared" si="9"/>
        <v>2145</v>
      </c>
      <c r="G201" s="5">
        <f t="shared" si="8"/>
        <v>10500</v>
      </c>
    </row>
    <row r="202" spans="1:7" x14ac:dyDescent="0.25">
      <c r="A202" t="s">
        <v>709</v>
      </c>
      <c r="B202" t="s">
        <v>709</v>
      </c>
      <c r="C202" t="s">
        <v>234</v>
      </c>
      <c r="D202" s="18">
        <v>1095</v>
      </c>
      <c r="E202" s="20">
        <v>1</v>
      </c>
      <c r="F202" s="23">
        <f t="shared" si="9"/>
        <v>1095</v>
      </c>
      <c r="G202" s="5">
        <f t="shared" si="8"/>
        <v>10500</v>
      </c>
    </row>
    <row r="203" spans="1:7" x14ac:dyDescent="0.25">
      <c r="A203" t="s">
        <v>710</v>
      </c>
      <c r="B203" t="s">
        <v>710</v>
      </c>
      <c r="C203" t="s">
        <v>235</v>
      </c>
      <c r="D203" s="18">
        <v>819</v>
      </c>
      <c r="E203" s="20">
        <v>1</v>
      </c>
      <c r="F203" s="23">
        <f t="shared" si="9"/>
        <v>819</v>
      </c>
      <c r="G203" s="5">
        <f t="shared" si="8"/>
        <v>10500</v>
      </c>
    </row>
    <row r="204" spans="1:7" x14ac:dyDescent="0.25">
      <c r="A204" t="s">
        <v>711</v>
      </c>
      <c r="B204" t="s">
        <v>711</v>
      </c>
      <c r="C204" t="s">
        <v>236</v>
      </c>
      <c r="D204" s="18">
        <v>3334</v>
      </c>
      <c r="E204" s="20">
        <v>1</v>
      </c>
      <c r="F204" s="23">
        <f t="shared" si="9"/>
        <v>3334</v>
      </c>
      <c r="G204" s="5">
        <f t="shared" si="8"/>
        <v>12500</v>
      </c>
    </row>
    <row r="205" spans="1:7" x14ac:dyDescent="0.25">
      <c r="A205" t="s">
        <v>712</v>
      </c>
      <c r="B205" t="s">
        <v>712</v>
      </c>
      <c r="C205" t="s">
        <v>237</v>
      </c>
      <c r="D205" s="18">
        <v>14255</v>
      </c>
      <c r="E205" s="20">
        <v>1</v>
      </c>
      <c r="F205" s="23">
        <f t="shared" si="9"/>
        <v>14255</v>
      </c>
      <c r="G205" s="5">
        <f t="shared" si="8"/>
        <v>19000</v>
      </c>
    </row>
    <row r="206" spans="1:7" x14ac:dyDescent="0.25">
      <c r="A206" t="s">
        <v>713</v>
      </c>
      <c r="B206" t="s">
        <v>713</v>
      </c>
      <c r="C206" t="s">
        <v>238</v>
      </c>
      <c r="D206" s="18">
        <v>37006</v>
      </c>
      <c r="E206" s="20">
        <v>1</v>
      </c>
      <c r="F206" s="23">
        <f t="shared" si="9"/>
        <v>37006</v>
      </c>
      <c r="G206" s="5">
        <f t="shared" si="8"/>
        <v>25000</v>
      </c>
    </row>
    <row r="207" spans="1:7" x14ac:dyDescent="0.25">
      <c r="A207" t="s">
        <v>714</v>
      </c>
      <c r="B207" t="s">
        <v>714</v>
      </c>
      <c r="C207" t="s">
        <v>239</v>
      </c>
      <c r="D207" s="18">
        <v>32091</v>
      </c>
      <c r="E207" s="20">
        <v>1</v>
      </c>
      <c r="F207" s="23">
        <f t="shared" si="9"/>
        <v>32091</v>
      </c>
      <c r="G207" s="5">
        <f t="shared" si="8"/>
        <v>25000</v>
      </c>
    </row>
    <row r="208" spans="1:7" x14ac:dyDescent="0.25">
      <c r="A208" t="s">
        <v>715</v>
      </c>
      <c r="B208" t="s">
        <v>715</v>
      </c>
      <c r="C208" t="s">
        <v>240</v>
      </c>
      <c r="D208" s="18">
        <v>250</v>
      </c>
      <c r="E208" s="20">
        <v>1</v>
      </c>
      <c r="F208" s="23">
        <f t="shared" si="9"/>
        <v>250</v>
      </c>
      <c r="G208" s="5">
        <f t="shared" si="8"/>
        <v>10500</v>
      </c>
    </row>
    <row r="209" spans="1:7" x14ac:dyDescent="0.25">
      <c r="A209" t="s">
        <v>716</v>
      </c>
      <c r="B209" t="s">
        <v>716</v>
      </c>
      <c r="C209" t="s">
        <v>241</v>
      </c>
      <c r="D209" s="18">
        <v>101079</v>
      </c>
      <c r="E209" s="20">
        <v>1</v>
      </c>
      <c r="F209" s="23">
        <f t="shared" si="9"/>
        <v>101079</v>
      </c>
      <c r="G209" s="5">
        <f t="shared" si="8"/>
        <v>50000</v>
      </c>
    </row>
    <row r="210" spans="1:7" x14ac:dyDescent="0.25">
      <c r="A210" t="s">
        <v>717</v>
      </c>
      <c r="B210" t="s">
        <v>717</v>
      </c>
      <c r="C210" t="s">
        <v>242</v>
      </c>
      <c r="D210" s="18">
        <v>996</v>
      </c>
      <c r="E210" s="20">
        <v>1</v>
      </c>
      <c r="F210" s="23">
        <f t="shared" si="9"/>
        <v>996</v>
      </c>
      <c r="G210" s="5">
        <f t="shared" si="8"/>
        <v>10500</v>
      </c>
    </row>
    <row r="211" spans="1:7" x14ac:dyDescent="0.25">
      <c r="A211" t="s">
        <v>718</v>
      </c>
      <c r="B211" t="s">
        <v>718</v>
      </c>
      <c r="C211" t="s">
        <v>243</v>
      </c>
      <c r="D211" s="18">
        <v>1528</v>
      </c>
      <c r="E211" s="20">
        <v>1</v>
      </c>
      <c r="F211" s="23">
        <f t="shared" si="9"/>
        <v>1528</v>
      </c>
      <c r="G211" s="5">
        <f t="shared" si="8"/>
        <v>10500</v>
      </c>
    </row>
    <row r="212" spans="1:7" x14ac:dyDescent="0.25">
      <c r="A212" t="s">
        <v>719</v>
      </c>
      <c r="B212" t="s">
        <v>719</v>
      </c>
      <c r="C212" t="s">
        <v>244</v>
      </c>
      <c r="D212" s="18">
        <v>983</v>
      </c>
      <c r="E212" s="20">
        <v>1</v>
      </c>
      <c r="F212" s="23">
        <f t="shared" si="9"/>
        <v>983</v>
      </c>
      <c r="G212" s="5">
        <f t="shared" si="8"/>
        <v>10500</v>
      </c>
    </row>
    <row r="213" spans="1:7" x14ac:dyDescent="0.25">
      <c r="A213" t="s">
        <v>720</v>
      </c>
      <c r="B213" t="s">
        <v>720</v>
      </c>
      <c r="C213" t="s">
        <v>245</v>
      </c>
      <c r="D213" s="18">
        <v>6716</v>
      </c>
      <c r="E213" s="20">
        <v>1</v>
      </c>
      <c r="F213" s="23">
        <f t="shared" si="9"/>
        <v>6716</v>
      </c>
      <c r="G213" s="5">
        <f t="shared" si="8"/>
        <v>15500</v>
      </c>
    </row>
    <row r="214" spans="1:7" x14ac:dyDescent="0.25">
      <c r="A214" t="s">
        <v>721</v>
      </c>
      <c r="B214" t="s">
        <v>721</v>
      </c>
      <c r="C214" t="s">
        <v>246</v>
      </c>
      <c r="D214" s="18">
        <v>18289</v>
      </c>
      <c r="E214" s="20">
        <v>1</v>
      </c>
      <c r="F214" s="23">
        <f t="shared" si="9"/>
        <v>18289</v>
      </c>
      <c r="G214" s="5">
        <f t="shared" si="8"/>
        <v>19000</v>
      </c>
    </row>
    <row r="215" spans="1:7" x14ac:dyDescent="0.25">
      <c r="A215" t="s">
        <v>722</v>
      </c>
      <c r="B215" t="s">
        <v>722</v>
      </c>
      <c r="C215" t="s">
        <v>247</v>
      </c>
      <c r="D215" s="18">
        <v>88923</v>
      </c>
      <c r="E215" s="20">
        <v>1</v>
      </c>
      <c r="F215" s="23">
        <f t="shared" si="9"/>
        <v>88923</v>
      </c>
      <c r="G215" s="5">
        <f t="shared" si="8"/>
        <v>35000</v>
      </c>
    </row>
    <row r="216" spans="1:7" x14ac:dyDescent="0.25">
      <c r="A216" t="s">
        <v>723</v>
      </c>
      <c r="B216" t="s">
        <v>723</v>
      </c>
      <c r="C216" t="s">
        <v>248</v>
      </c>
      <c r="D216" s="18">
        <v>11662</v>
      </c>
      <c r="E216" s="20">
        <v>1</v>
      </c>
      <c r="F216" s="23">
        <f t="shared" si="9"/>
        <v>11662</v>
      </c>
      <c r="G216" s="5">
        <f t="shared" si="8"/>
        <v>19000</v>
      </c>
    </row>
    <row r="217" spans="1:7" x14ac:dyDescent="0.25">
      <c r="A217" t="s">
        <v>724</v>
      </c>
      <c r="B217" t="s">
        <v>724</v>
      </c>
      <c r="C217" t="s">
        <v>249</v>
      </c>
      <c r="D217" s="18">
        <v>12961</v>
      </c>
      <c r="E217" s="20">
        <v>1</v>
      </c>
      <c r="F217" s="23">
        <f t="shared" si="9"/>
        <v>12961</v>
      </c>
      <c r="G217" s="5">
        <f t="shared" si="8"/>
        <v>19000</v>
      </c>
    </row>
    <row r="218" spans="1:7" x14ac:dyDescent="0.25">
      <c r="A218" t="s">
        <v>725</v>
      </c>
      <c r="B218" t="s">
        <v>725</v>
      </c>
      <c r="C218" t="s">
        <v>250</v>
      </c>
      <c r="D218" s="18">
        <v>30915</v>
      </c>
      <c r="E218" s="20">
        <v>1</v>
      </c>
      <c r="F218" s="23">
        <f t="shared" si="9"/>
        <v>30915</v>
      </c>
      <c r="G218" s="5">
        <f t="shared" si="8"/>
        <v>25000</v>
      </c>
    </row>
    <row r="219" spans="1:7" x14ac:dyDescent="0.25">
      <c r="A219" t="s">
        <v>726</v>
      </c>
      <c r="B219" t="s">
        <v>726</v>
      </c>
      <c r="C219" t="s">
        <v>251</v>
      </c>
      <c r="D219" s="18">
        <v>30834</v>
      </c>
      <c r="E219" s="20">
        <v>1</v>
      </c>
      <c r="F219" s="23">
        <f t="shared" si="9"/>
        <v>30834</v>
      </c>
      <c r="G219" s="5">
        <f t="shared" si="8"/>
        <v>25000</v>
      </c>
    </row>
    <row r="220" spans="1:7" x14ac:dyDescent="0.25">
      <c r="A220" t="s">
        <v>727</v>
      </c>
      <c r="B220" t="s">
        <v>727</v>
      </c>
      <c r="C220" t="s">
        <v>252</v>
      </c>
      <c r="D220" s="18">
        <v>4735</v>
      </c>
      <c r="E220" s="20">
        <v>1</v>
      </c>
      <c r="F220" s="23">
        <f t="shared" si="9"/>
        <v>4735</v>
      </c>
      <c r="G220" s="5">
        <f t="shared" si="8"/>
        <v>12500</v>
      </c>
    </row>
    <row r="221" spans="1:7" x14ac:dyDescent="0.25">
      <c r="A221" t="s">
        <v>728</v>
      </c>
      <c r="B221" t="s">
        <v>728</v>
      </c>
      <c r="C221" t="s">
        <v>253</v>
      </c>
      <c r="D221" s="18">
        <v>15554</v>
      </c>
      <c r="E221" s="20">
        <v>1</v>
      </c>
      <c r="F221" s="23">
        <f t="shared" si="9"/>
        <v>15554</v>
      </c>
      <c r="G221" s="5">
        <f t="shared" si="8"/>
        <v>19000</v>
      </c>
    </row>
    <row r="222" spans="1:7" x14ac:dyDescent="0.25">
      <c r="A222" t="s">
        <v>729</v>
      </c>
      <c r="B222" t="s">
        <v>729</v>
      </c>
      <c r="C222" t="s">
        <v>254</v>
      </c>
      <c r="D222" s="18">
        <v>29571</v>
      </c>
      <c r="E222" s="20">
        <v>1</v>
      </c>
      <c r="F222" s="23">
        <f t="shared" si="9"/>
        <v>29571</v>
      </c>
      <c r="G222" s="5">
        <f t="shared" si="8"/>
        <v>19000</v>
      </c>
    </row>
    <row r="223" spans="1:7" x14ac:dyDescent="0.25">
      <c r="A223" t="s">
        <v>730</v>
      </c>
      <c r="B223" t="s">
        <v>730</v>
      </c>
      <c r="C223" t="s">
        <v>255</v>
      </c>
      <c r="D223" s="18">
        <v>15741</v>
      </c>
      <c r="E223" s="20">
        <v>1</v>
      </c>
      <c r="F223" s="23">
        <f t="shared" si="9"/>
        <v>15741</v>
      </c>
      <c r="G223" s="5">
        <f t="shared" si="8"/>
        <v>19000</v>
      </c>
    </row>
    <row r="224" spans="1:7" x14ac:dyDescent="0.25">
      <c r="A224" t="s">
        <v>731</v>
      </c>
      <c r="B224" t="s">
        <v>731</v>
      </c>
      <c r="C224" t="s">
        <v>256</v>
      </c>
      <c r="D224" s="18">
        <v>16335</v>
      </c>
      <c r="E224" s="20">
        <v>1</v>
      </c>
      <c r="F224" s="23">
        <f t="shared" si="9"/>
        <v>16335</v>
      </c>
      <c r="G224" s="5">
        <f t="shared" si="8"/>
        <v>19000</v>
      </c>
    </row>
    <row r="225" spans="1:7" x14ac:dyDescent="0.25">
      <c r="A225" t="s">
        <v>732</v>
      </c>
      <c r="B225" t="s">
        <v>732</v>
      </c>
      <c r="C225" t="s">
        <v>257</v>
      </c>
      <c r="D225" s="18">
        <v>2866</v>
      </c>
      <c r="E225" s="20">
        <v>1</v>
      </c>
      <c r="F225" s="23">
        <f t="shared" si="9"/>
        <v>2866</v>
      </c>
      <c r="G225" s="5">
        <f t="shared" si="8"/>
        <v>12500</v>
      </c>
    </row>
    <row r="226" spans="1:7" x14ac:dyDescent="0.25">
      <c r="A226" t="s">
        <v>733</v>
      </c>
      <c r="B226" t="s">
        <v>733</v>
      </c>
      <c r="C226" t="s">
        <v>258</v>
      </c>
      <c r="D226" s="18">
        <v>19202</v>
      </c>
      <c r="E226" s="20">
        <v>1</v>
      </c>
      <c r="F226" s="23">
        <f t="shared" si="9"/>
        <v>19202</v>
      </c>
      <c r="G226" s="5">
        <f t="shared" si="8"/>
        <v>19000</v>
      </c>
    </row>
    <row r="227" spans="1:7" x14ac:dyDescent="0.25">
      <c r="A227" t="s">
        <v>734</v>
      </c>
      <c r="B227" t="s">
        <v>734</v>
      </c>
      <c r="C227" t="s">
        <v>259</v>
      </c>
      <c r="D227" s="18">
        <v>11351</v>
      </c>
      <c r="E227" s="20">
        <v>1</v>
      </c>
      <c r="F227" s="23">
        <f t="shared" si="9"/>
        <v>11351</v>
      </c>
      <c r="G227" s="5">
        <f t="shared" si="8"/>
        <v>19000</v>
      </c>
    </row>
    <row r="228" spans="1:7" x14ac:dyDescent="0.25">
      <c r="A228" t="s">
        <v>735</v>
      </c>
      <c r="B228" t="s">
        <v>735</v>
      </c>
      <c r="C228" t="s">
        <v>260</v>
      </c>
      <c r="D228" s="18">
        <v>31611</v>
      </c>
      <c r="E228" s="20">
        <v>1</v>
      </c>
      <c r="F228" s="23">
        <f t="shared" si="9"/>
        <v>31611</v>
      </c>
      <c r="G228" s="5">
        <f t="shared" si="8"/>
        <v>25000</v>
      </c>
    </row>
    <row r="229" spans="1:7" x14ac:dyDescent="0.25">
      <c r="A229" t="s">
        <v>877</v>
      </c>
      <c r="B229" t="s">
        <v>877</v>
      </c>
      <c r="C229" t="s">
        <v>261</v>
      </c>
      <c r="D229" s="18">
        <v>5341</v>
      </c>
      <c r="E229" s="20">
        <v>1</v>
      </c>
      <c r="F229" s="23">
        <f t="shared" si="9"/>
        <v>5341</v>
      </c>
      <c r="G229" s="5">
        <f t="shared" si="8"/>
        <v>15500</v>
      </c>
    </row>
    <row r="230" spans="1:7" x14ac:dyDescent="0.25">
      <c r="A230" t="s">
        <v>736</v>
      </c>
      <c r="B230" t="s">
        <v>736</v>
      </c>
      <c r="C230" t="s">
        <v>262</v>
      </c>
      <c r="D230" s="18">
        <v>1851</v>
      </c>
      <c r="E230" s="20">
        <v>1</v>
      </c>
      <c r="F230" s="23">
        <f t="shared" si="9"/>
        <v>1851</v>
      </c>
      <c r="G230" s="5">
        <f t="shared" si="8"/>
        <v>10500</v>
      </c>
    </row>
    <row r="231" spans="1:7" x14ac:dyDescent="0.25">
      <c r="A231" t="s">
        <v>737</v>
      </c>
      <c r="B231" t="s">
        <v>737</v>
      </c>
      <c r="D231" s="18">
        <v>48916</v>
      </c>
      <c r="E231" s="20">
        <v>0.22</v>
      </c>
      <c r="F231" s="23">
        <f t="shared" si="9"/>
        <v>10761.52</v>
      </c>
      <c r="G231" s="5">
        <f t="shared" si="8"/>
        <v>19000</v>
      </c>
    </row>
    <row r="232" spans="1:7" x14ac:dyDescent="0.25">
      <c r="A232" t="s">
        <v>738</v>
      </c>
      <c r="B232" t="s">
        <v>738</v>
      </c>
      <c r="C232" t="s">
        <v>263</v>
      </c>
      <c r="D232" s="18">
        <v>7569</v>
      </c>
      <c r="E232" s="20">
        <v>1</v>
      </c>
      <c r="F232" s="23">
        <f t="shared" si="9"/>
        <v>7569</v>
      </c>
      <c r="G232" s="5">
        <f t="shared" si="8"/>
        <v>15500</v>
      </c>
    </row>
    <row r="233" spans="1:7" x14ac:dyDescent="0.25">
      <c r="A233" t="s">
        <v>739</v>
      </c>
      <c r="B233" t="s">
        <v>739</v>
      </c>
      <c r="C233" t="s">
        <v>264</v>
      </c>
      <c r="D233" s="18">
        <v>6307</v>
      </c>
      <c r="E233" s="20">
        <v>1</v>
      </c>
      <c r="F233" s="23">
        <f t="shared" si="9"/>
        <v>6307</v>
      </c>
      <c r="G233" s="5">
        <f t="shared" si="8"/>
        <v>15500</v>
      </c>
    </row>
    <row r="234" spans="1:7" x14ac:dyDescent="0.25">
      <c r="A234" t="s">
        <v>740</v>
      </c>
      <c r="B234" t="s">
        <v>740</v>
      </c>
      <c r="C234" t="s">
        <v>265</v>
      </c>
      <c r="D234" s="18">
        <v>1634</v>
      </c>
      <c r="E234" s="20">
        <v>1</v>
      </c>
      <c r="F234" s="23">
        <f t="shared" si="9"/>
        <v>1634</v>
      </c>
      <c r="G234" s="5">
        <f t="shared" si="8"/>
        <v>10500</v>
      </c>
    </row>
    <row r="235" spans="1:7" x14ac:dyDescent="0.25">
      <c r="A235" t="s">
        <v>741</v>
      </c>
      <c r="B235" t="s">
        <v>741</v>
      </c>
      <c r="C235" t="s">
        <v>266</v>
      </c>
      <c r="D235" s="18">
        <v>13347</v>
      </c>
      <c r="E235" s="20">
        <v>1</v>
      </c>
      <c r="F235" s="23">
        <f t="shared" si="9"/>
        <v>13347</v>
      </c>
      <c r="G235" s="5">
        <f t="shared" si="8"/>
        <v>19000</v>
      </c>
    </row>
    <row r="236" spans="1:7" x14ac:dyDescent="0.25">
      <c r="A236" t="s">
        <v>742</v>
      </c>
      <c r="B236" t="s">
        <v>742</v>
      </c>
      <c r="C236" t="s">
        <v>267</v>
      </c>
      <c r="D236" s="18">
        <v>12448</v>
      </c>
      <c r="E236" s="20">
        <v>0.46</v>
      </c>
      <c r="F236" s="23">
        <f t="shared" si="9"/>
        <v>5726.08</v>
      </c>
      <c r="G236" s="5">
        <f t="shared" si="8"/>
        <v>15500</v>
      </c>
    </row>
    <row r="237" spans="1:7" x14ac:dyDescent="0.25">
      <c r="A237" t="s">
        <v>743</v>
      </c>
      <c r="B237" t="s">
        <v>743</v>
      </c>
      <c r="C237" t="s">
        <v>268</v>
      </c>
      <c r="D237" s="18">
        <v>5004</v>
      </c>
      <c r="E237" s="20">
        <v>1</v>
      </c>
      <c r="F237" s="23">
        <f t="shared" si="9"/>
        <v>5004</v>
      </c>
      <c r="G237" s="5">
        <f t="shared" si="8"/>
        <v>15500</v>
      </c>
    </row>
    <row r="238" spans="1:7" x14ac:dyDescent="0.25">
      <c r="A238" t="s">
        <v>744</v>
      </c>
      <c r="B238" t="s">
        <v>744</v>
      </c>
      <c r="C238" t="s">
        <v>269</v>
      </c>
      <c r="D238" s="18">
        <v>54481</v>
      </c>
      <c r="E238" s="20">
        <v>1</v>
      </c>
      <c r="F238" s="23">
        <f t="shared" si="9"/>
        <v>54481</v>
      </c>
      <c r="G238" s="5">
        <f t="shared" si="8"/>
        <v>35000</v>
      </c>
    </row>
    <row r="239" spans="1:7" x14ac:dyDescent="0.25">
      <c r="A239" t="s">
        <v>745</v>
      </c>
      <c r="B239" t="s">
        <v>745</v>
      </c>
      <c r="C239" t="s">
        <v>270</v>
      </c>
      <c r="D239" s="18">
        <v>1280</v>
      </c>
      <c r="E239" s="20">
        <v>1</v>
      </c>
      <c r="F239" s="23">
        <f t="shared" si="9"/>
        <v>1280</v>
      </c>
      <c r="G239" s="5">
        <f t="shared" si="8"/>
        <v>10500</v>
      </c>
    </row>
    <row r="240" spans="1:7" x14ac:dyDescent="0.25">
      <c r="A240" t="s">
        <v>746</v>
      </c>
      <c r="B240" t="s">
        <v>746</v>
      </c>
      <c r="C240" t="s">
        <v>271</v>
      </c>
      <c r="D240" s="18">
        <v>18361</v>
      </c>
      <c r="E240" s="20">
        <v>1</v>
      </c>
      <c r="F240" s="23">
        <f t="shared" si="9"/>
        <v>18361</v>
      </c>
      <c r="G240" s="5">
        <f t="shared" si="8"/>
        <v>19000</v>
      </c>
    </row>
    <row r="241" spans="1:7" x14ac:dyDescent="0.25">
      <c r="A241" t="s">
        <v>747</v>
      </c>
      <c r="B241" t="s">
        <v>747</v>
      </c>
      <c r="C241" t="s">
        <v>272</v>
      </c>
      <c r="D241" s="18">
        <v>11604</v>
      </c>
      <c r="E241" s="20">
        <v>1</v>
      </c>
      <c r="F241" s="23">
        <f t="shared" si="9"/>
        <v>11604</v>
      </c>
      <c r="G241" s="5">
        <f t="shared" si="8"/>
        <v>19000</v>
      </c>
    </row>
    <row r="242" spans="1:7" x14ac:dyDescent="0.25">
      <c r="A242" t="s">
        <v>748</v>
      </c>
      <c r="B242" t="s">
        <v>748</v>
      </c>
      <c r="C242" t="s">
        <v>273</v>
      </c>
      <c r="D242" s="18">
        <v>814</v>
      </c>
      <c r="E242" s="20">
        <v>1</v>
      </c>
      <c r="F242" s="23">
        <f t="shared" si="9"/>
        <v>814</v>
      </c>
      <c r="G242" s="5">
        <f t="shared" si="8"/>
        <v>10500</v>
      </c>
    </row>
    <row r="243" spans="1:7" x14ac:dyDescent="0.25">
      <c r="A243" t="s">
        <v>749</v>
      </c>
      <c r="B243" t="s">
        <v>749</v>
      </c>
      <c r="C243" t="s">
        <v>274</v>
      </c>
      <c r="D243" s="18">
        <v>1194</v>
      </c>
      <c r="E243" s="20">
        <v>1</v>
      </c>
      <c r="F243" s="23">
        <f t="shared" si="9"/>
        <v>1194</v>
      </c>
      <c r="G243" s="5">
        <f t="shared" si="8"/>
        <v>10500</v>
      </c>
    </row>
    <row r="244" spans="1:7" x14ac:dyDescent="0.25">
      <c r="A244" t="s">
        <v>750</v>
      </c>
      <c r="B244" t="s">
        <v>750</v>
      </c>
      <c r="C244" t="s">
        <v>275</v>
      </c>
      <c r="D244" s="18">
        <v>1726</v>
      </c>
      <c r="E244" s="20">
        <v>1</v>
      </c>
      <c r="F244" s="23">
        <f t="shared" si="9"/>
        <v>1726</v>
      </c>
      <c r="G244" s="5">
        <f t="shared" si="8"/>
        <v>10500</v>
      </c>
    </row>
    <row r="245" spans="1:7" x14ac:dyDescent="0.25">
      <c r="A245" t="s">
        <v>751</v>
      </c>
      <c r="B245" t="s">
        <v>751</v>
      </c>
      <c r="C245" t="s">
        <v>276</v>
      </c>
      <c r="D245" s="18">
        <v>43927</v>
      </c>
      <c r="E245" s="20">
        <v>1</v>
      </c>
      <c r="F245" s="23">
        <f t="shared" si="9"/>
        <v>43927</v>
      </c>
      <c r="G245" s="5">
        <f t="shared" si="8"/>
        <v>25000</v>
      </c>
    </row>
    <row r="246" spans="1:7" x14ac:dyDescent="0.25">
      <c r="A246" t="s">
        <v>752</v>
      </c>
      <c r="B246" t="s">
        <v>752</v>
      </c>
      <c r="C246" t="s">
        <v>277</v>
      </c>
      <c r="D246" s="18">
        <v>633</v>
      </c>
      <c r="E246" s="20">
        <v>1</v>
      </c>
      <c r="F246" s="23">
        <f t="shared" si="9"/>
        <v>633</v>
      </c>
      <c r="G246" s="5">
        <f t="shared" si="8"/>
        <v>10500</v>
      </c>
    </row>
    <row r="247" spans="1:7" x14ac:dyDescent="0.25">
      <c r="A247" t="s">
        <v>753</v>
      </c>
      <c r="B247" t="s">
        <v>753</v>
      </c>
      <c r="C247" t="s">
        <v>278</v>
      </c>
      <c r="D247" s="18">
        <v>9945</v>
      </c>
      <c r="E247" s="20">
        <v>1</v>
      </c>
      <c r="F247" s="23">
        <f t="shared" si="9"/>
        <v>9945</v>
      </c>
      <c r="G247" s="5">
        <f t="shared" si="8"/>
        <v>15500</v>
      </c>
    </row>
    <row r="248" spans="1:7" x14ac:dyDescent="0.25">
      <c r="A248" t="s">
        <v>754</v>
      </c>
      <c r="B248" t="s">
        <v>754</v>
      </c>
      <c r="C248" t="s">
        <v>279</v>
      </c>
      <c r="D248" s="18">
        <v>61217</v>
      </c>
      <c r="E248" s="20">
        <v>1</v>
      </c>
      <c r="F248" s="23">
        <f t="shared" si="9"/>
        <v>61217</v>
      </c>
      <c r="G248" s="5">
        <f t="shared" si="8"/>
        <v>35000</v>
      </c>
    </row>
    <row r="249" spans="1:7" x14ac:dyDescent="0.25">
      <c r="A249" t="s">
        <v>755</v>
      </c>
      <c r="B249" t="s">
        <v>755</v>
      </c>
      <c r="C249" t="s">
        <v>280</v>
      </c>
      <c r="D249" s="18">
        <v>2930</v>
      </c>
      <c r="E249" s="20">
        <v>1</v>
      </c>
      <c r="F249" s="23">
        <f t="shared" si="9"/>
        <v>2930</v>
      </c>
      <c r="G249" s="5">
        <f t="shared" si="8"/>
        <v>12500</v>
      </c>
    </row>
    <row r="250" spans="1:7" x14ac:dyDescent="0.25">
      <c r="A250" t="s">
        <v>756</v>
      </c>
      <c r="B250" t="s">
        <v>756</v>
      </c>
      <c r="C250" t="s">
        <v>281</v>
      </c>
      <c r="D250" s="18">
        <v>3495</v>
      </c>
      <c r="E250" s="20">
        <v>1</v>
      </c>
      <c r="F250" s="23">
        <f t="shared" si="9"/>
        <v>3495</v>
      </c>
      <c r="G250" s="5">
        <f t="shared" si="8"/>
        <v>12500</v>
      </c>
    </row>
    <row r="251" spans="1:7" x14ac:dyDescent="0.25">
      <c r="A251" t="s">
        <v>757</v>
      </c>
      <c r="B251" t="s">
        <v>757</v>
      </c>
      <c r="C251" t="s">
        <v>282</v>
      </c>
      <c r="D251" s="18">
        <v>3664</v>
      </c>
      <c r="E251" s="20">
        <v>1</v>
      </c>
      <c r="F251" s="23">
        <f t="shared" si="9"/>
        <v>3664</v>
      </c>
      <c r="G251" s="5">
        <f t="shared" si="8"/>
        <v>12500</v>
      </c>
    </row>
    <row r="252" spans="1:7" x14ac:dyDescent="0.25">
      <c r="A252" t="s">
        <v>758</v>
      </c>
      <c r="B252" t="s">
        <v>758</v>
      </c>
      <c r="C252" t="s">
        <v>283</v>
      </c>
      <c r="D252" s="18">
        <v>101636</v>
      </c>
      <c r="E252" s="20">
        <v>1</v>
      </c>
      <c r="F252" s="23">
        <f t="shared" si="9"/>
        <v>101636</v>
      </c>
      <c r="G252" s="5">
        <f t="shared" si="8"/>
        <v>50000</v>
      </c>
    </row>
    <row r="253" spans="1:7" x14ac:dyDescent="0.25">
      <c r="A253" t="s">
        <v>759</v>
      </c>
      <c r="B253" t="s">
        <v>759</v>
      </c>
      <c r="C253" t="s">
        <v>284</v>
      </c>
      <c r="D253" s="18">
        <v>34984</v>
      </c>
      <c r="E253" s="20">
        <v>1</v>
      </c>
      <c r="F253" s="23">
        <f t="shared" si="9"/>
        <v>34984</v>
      </c>
      <c r="G253" s="5">
        <f t="shared" si="8"/>
        <v>25000</v>
      </c>
    </row>
    <row r="254" spans="1:7" x14ac:dyDescent="0.25">
      <c r="A254" t="s">
        <v>760</v>
      </c>
      <c r="B254" t="s">
        <v>760</v>
      </c>
      <c r="C254" t="s">
        <v>285</v>
      </c>
      <c r="D254" s="18">
        <v>15142</v>
      </c>
      <c r="E254" s="20">
        <v>1</v>
      </c>
      <c r="F254" s="23">
        <f t="shared" si="9"/>
        <v>15142</v>
      </c>
      <c r="G254" s="5">
        <f t="shared" si="8"/>
        <v>19000</v>
      </c>
    </row>
    <row r="255" spans="1:7" x14ac:dyDescent="0.25">
      <c r="A255" t="s">
        <v>761</v>
      </c>
      <c r="B255" t="s">
        <v>761</v>
      </c>
      <c r="C255" t="s">
        <v>286</v>
      </c>
      <c r="D255" s="18">
        <v>25518</v>
      </c>
      <c r="E255" s="20">
        <v>1</v>
      </c>
      <c r="F255" s="23">
        <f t="shared" si="9"/>
        <v>25518</v>
      </c>
      <c r="G255" s="5">
        <f t="shared" si="8"/>
        <v>19000</v>
      </c>
    </row>
    <row r="256" spans="1:7" x14ac:dyDescent="0.25">
      <c r="A256" t="s">
        <v>762</v>
      </c>
      <c r="B256" t="s">
        <v>762</v>
      </c>
      <c r="C256" t="s">
        <v>287</v>
      </c>
      <c r="D256" s="18">
        <v>12502</v>
      </c>
      <c r="E256" s="20">
        <v>1</v>
      </c>
      <c r="F256" s="23">
        <f t="shared" si="9"/>
        <v>12502</v>
      </c>
      <c r="G256" s="5">
        <f t="shared" ref="G256:G319" si="10">IF(F256&lt;2500,$K$3,IF(F256&lt;5000,$K$4,IF(F256&lt;10000,$K$5,IF(F256&lt;30000,$K$6,IF(F256&lt;50000,$K$7,IF(F256&lt;100000,$K$8,$K$9))))))</f>
        <v>19000</v>
      </c>
    </row>
    <row r="257" spans="1:7" x14ac:dyDescent="0.25">
      <c r="A257" t="s">
        <v>763</v>
      </c>
      <c r="B257" t="s">
        <v>763</v>
      </c>
      <c r="C257" t="s">
        <v>288</v>
      </c>
      <c r="D257" s="18">
        <v>62186</v>
      </c>
      <c r="E257" s="20">
        <v>1</v>
      </c>
      <c r="F257" s="23">
        <f t="shared" ref="F257:F320" si="11">D257*E257</f>
        <v>62186</v>
      </c>
      <c r="G257" s="5">
        <f t="shared" si="10"/>
        <v>35000</v>
      </c>
    </row>
    <row r="258" spans="1:7" x14ac:dyDescent="0.25">
      <c r="A258" t="s">
        <v>764</v>
      </c>
      <c r="B258" t="s">
        <v>764</v>
      </c>
      <c r="C258" t="s">
        <v>289</v>
      </c>
      <c r="D258" s="18">
        <v>1407</v>
      </c>
      <c r="E258" s="20">
        <v>1</v>
      </c>
      <c r="F258" s="23">
        <f t="shared" si="11"/>
        <v>1407</v>
      </c>
      <c r="G258" s="5">
        <f t="shared" si="10"/>
        <v>10500</v>
      </c>
    </row>
    <row r="259" spans="1:7" x14ac:dyDescent="0.25">
      <c r="A259" t="s">
        <v>765</v>
      </c>
      <c r="B259" t="s">
        <v>765</v>
      </c>
      <c r="C259" t="s">
        <v>290</v>
      </c>
      <c r="D259" s="18">
        <v>5717</v>
      </c>
      <c r="E259" s="20">
        <v>1</v>
      </c>
      <c r="F259" s="23">
        <f t="shared" si="11"/>
        <v>5717</v>
      </c>
      <c r="G259" s="5">
        <f t="shared" si="10"/>
        <v>15500</v>
      </c>
    </row>
    <row r="260" spans="1:7" x14ac:dyDescent="0.25">
      <c r="A260" t="s">
        <v>766</v>
      </c>
      <c r="B260" t="s">
        <v>766</v>
      </c>
      <c r="C260" t="s">
        <v>291</v>
      </c>
      <c r="D260" s="18">
        <v>17803</v>
      </c>
      <c r="E260" s="20">
        <v>1</v>
      </c>
      <c r="F260" s="23">
        <f t="shared" si="11"/>
        <v>17803</v>
      </c>
      <c r="G260" s="5">
        <f t="shared" si="10"/>
        <v>19000</v>
      </c>
    </row>
    <row r="261" spans="1:7" x14ac:dyDescent="0.25">
      <c r="A261" t="s">
        <v>767</v>
      </c>
      <c r="B261" t="s">
        <v>767</v>
      </c>
      <c r="C261" t="s">
        <v>292</v>
      </c>
      <c r="D261" s="18">
        <v>6992</v>
      </c>
      <c r="E261" s="20">
        <v>1</v>
      </c>
      <c r="F261" s="23">
        <f t="shared" si="11"/>
        <v>6992</v>
      </c>
      <c r="G261" s="5">
        <f t="shared" si="10"/>
        <v>15500</v>
      </c>
    </row>
    <row r="262" spans="1:7" x14ac:dyDescent="0.25">
      <c r="A262" t="s">
        <v>768</v>
      </c>
      <c r="B262" t="s">
        <v>768</v>
      </c>
      <c r="C262" t="s">
        <v>293</v>
      </c>
      <c r="D262" s="18">
        <v>424</v>
      </c>
      <c r="E262" s="20">
        <v>1</v>
      </c>
      <c r="F262" s="23">
        <f t="shared" si="11"/>
        <v>424</v>
      </c>
      <c r="G262" s="5">
        <f t="shared" si="10"/>
        <v>10500</v>
      </c>
    </row>
    <row r="263" spans="1:7" x14ac:dyDescent="0.25">
      <c r="A263" t="s">
        <v>957</v>
      </c>
      <c r="B263" t="s">
        <v>957</v>
      </c>
      <c r="C263" t="s">
        <v>294</v>
      </c>
      <c r="D263" s="18">
        <v>6161</v>
      </c>
      <c r="E263" s="20">
        <v>1</v>
      </c>
      <c r="F263" s="23">
        <f t="shared" si="11"/>
        <v>6161</v>
      </c>
      <c r="G263" s="5">
        <f t="shared" si="10"/>
        <v>15500</v>
      </c>
    </row>
    <row r="264" spans="1:7" x14ac:dyDescent="0.25">
      <c r="A264" t="s">
        <v>769</v>
      </c>
      <c r="B264" t="s">
        <v>769</v>
      </c>
      <c r="C264" t="s">
        <v>295</v>
      </c>
      <c r="D264" s="18">
        <v>1250</v>
      </c>
      <c r="E264" s="20">
        <v>1</v>
      </c>
      <c r="F264" s="23">
        <f t="shared" si="11"/>
        <v>1250</v>
      </c>
      <c r="G264" s="5">
        <f t="shared" si="10"/>
        <v>10500</v>
      </c>
    </row>
    <row r="265" spans="1:7" x14ac:dyDescent="0.25">
      <c r="A265" t="s">
        <v>770</v>
      </c>
      <c r="B265" t="s">
        <v>770</v>
      </c>
      <c r="C265" t="s">
        <v>296</v>
      </c>
      <c r="D265" s="18">
        <v>1643</v>
      </c>
      <c r="E265" s="20">
        <v>1</v>
      </c>
      <c r="F265" s="23">
        <f t="shared" si="11"/>
        <v>1643</v>
      </c>
      <c r="G265" s="5">
        <f t="shared" si="10"/>
        <v>10500</v>
      </c>
    </row>
    <row r="266" spans="1:7" x14ac:dyDescent="0.25">
      <c r="A266" t="s">
        <v>771</v>
      </c>
      <c r="B266" t="s">
        <v>771</v>
      </c>
      <c r="C266" t="s">
        <v>297</v>
      </c>
      <c r="D266" s="18">
        <v>9049</v>
      </c>
      <c r="E266" s="20">
        <v>1</v>
      </c>
      <c r="F266" s="23">
        <f t="shared" si="11"/>
        <v>9049</v>
      </c>
      <c r="G266" s="5">
        <f t="shared" si="10"/>
        <v>15500</v>
      </c>
    </row>
    <row r="267" spans="1:7" x14ac:dyDescent="0.25">
      <c r="A267" t="s">
        <v>772</v>
      </c>
      <c r="B267" t="s">
        <v>772</v>
      </c>
      <c r="C267" t="s">
        <v>298</v>
      </c>
      <c r="D267" s="18">
        <v>44480</v>
      </c>
      <c r="E267" s="20">
        <v>1</v>
      </c>
      <c r="F267" s="23">
        <f t="shared" si="11"/>
        <v>44480</v>
      </c>
      <c r="G267" s="5">
        <f t="shared" si="10"/>
        <v>25000</v>
      </c>
    </row>
    <row r="268" spans="1:7" x14ac:dyDescent="0.25">
      <c r="A268" t="s">
        <v>773</v>
      </c>
      <c r="B268" t="s">
        <v>773</v>
      </c>
      <c r="C268" t="s">
        <v>299</v>
      </c>
      <c r="D268" s="18">
        <v>9236</v>
      </c>
      <c r="E268" s="20">
        <v>1</v>
      </c>
      <c r="F268" s="23">
        <f t="shared" si="11"/>
        <v>9236</v>
      </c>
      <c r="G268" s="5">
        <f t="shared" si="10"/>
        <v>15500</v>
      </c>
    </row>
    <row r="269" spans="1:7" x14ac:dyDescent="0.25">
      <c r="A269" t="s">
        <v>774</v>
      </c>
      <c r="B269" t="s">
        <v>774</v>
      </c>
      <c r="C269" t="s">
        <v>300</v>
      </c>
      <c r="D269" s="18">
        <v>989</v>
      </c>
      <c r="E269" s="20">
        <v>1</v>
      </c>
      <c r="F269" s="23">
        <f t="shared" si="11"/>
        <v>989</v>
      </c>
      <c r="G269" s="5">
        <f t="shared" si="10"/>
        <v>10500</v>
      </c>
    </row>
    <row r="270" spans="1:7" x14ac:dyDescent="0.25">
      <c r="A270" t="s">
        <v>775</v>
      </c>
      <c r="B270" t="s">
        <v>775</v>
      </c>
      <c r="C270" t="s">
        <v>301</v>
      </c>
      <c r="D270" s="18">
        <v>20259</v>
      </c>
      <c r="E270" s="20">
        <v>1</v>
      </c>
      <c r="F270" s="23">
        <f t="shared" si="11"/>
        <v>20259</v>
      </c>
      <c r="G270" s="5">
        <f t="shared" si="10"/>
        <v>19000</v>
      </c>
    </row>
    <row r="271" spans="1:7" x14ac:dyDescent="0.25">
      <c r="A271" t="s">
        <v>776</v>
      </c>
      <c r="B271" t="s">
        <v>776</v>
      </c>
      <c r="C271" t="s">
        <v>302</v>
      </c>
      <c r="D271" s="18">
        <v>28619</v>
      </c>
      <c r="E271" s="20">
        <v>1</v>
      </c>
      <c r="F271" s="23">
        <f t="shared" si="11"/>
        <v>28619</v>
      </c>
      <c r="G271" s="5">
        <f t="shared" si="10"/>
        <v>19000</v>
      </c>
    </row>
    <row r="272" spans="1:7" x14ac:dyDescent="0.25">
      <c r="A272" t="s">
        <v>941</v>
      </c>
      <c r="B272" t="s">
        <v>941</v>
      </c>
      <c r="C272" t="s">
        <v>303</v>
      </c>
      <c r="D272" s="18">
        <v>645</v>
      </c>
      <c r="E272" s="20">
        <v>1</v>
      </c>
      <c r="F272" s="23">
        <f t="shared" si="11"/>
        <v>645</v>
      </c>
      <c r="G272" s="5">
        <f t="shared" si="10"/>
        <v>10500</v>
      </c>
    </row>
    <row r="273" spans="1:7" x14ac:dyDescent="0.25">
      <c r="A273" t="s">
        <v>777</v>
      </c>
      <c r="B273" t="s">
        <v>777</v>
      </c>
      <c r="C273" t="s">
        <v>304</v>
      </c>
      <c r="D273" s="18">
        <v>19063</v>
      </c>
      <c r="E273" s="20">
        <v>1</v>
      </c>
      <c r="F273" s="23">
        <f t="shared" si="11"/>
        <v>19063</v>
      </c>
      <c r="G273" s="5">
        <f t="shared" si="10"/>
        <v>19000</v>
      </c>
    </row>
    <row r="274" spans="1:7" x14ac:dyDescent="0.25">
      <c r="A274" t="s">
        <v>778</v>
      </c>
      <c r="B274" t="s">
        <v>778</v>
      </c>
      <c r="C274" t="s">
        <v>305</v>
      </c>
      <c r="D274" s="18">
        <v>15531</v>
      </c>
      <c r="E274" s="20">
        <v>1</v>
      </c>
      <c r="F274" s="23">
        <f t="shared" si="11"/>
        <v>15531</v>
      </c>
      <c r="G274" s="5">
        <f t="shared" si="10"/>
        <v>19000</v>
      </c>
    </row>
    <row r="275" spans="1:7" x14ac:dyDescent="0.25">
      <c r="A275" t="s">
        <v>779</v>
      </c>
      <c r="B275" t="s">
        <v>779</v>
      </c>
      <c r="C275" t="s">
        <v>306</v>
      </c>
      <c r="D275" s="18">
        <v>18575</v>
      </c>
      <c r="E275" s="20">
        <v>1</v>
      </c>
      <c r="F275" s="23">
        <f t="shared" si="11"/>
        <v>18575</v>
      </c>
      <c r="G275" s="5">
        <f t="shared" si="10"/>
        <v>19000</v>
      </c>
    </row>
    <row r="276" spans="1:7" x14ac:dyDescent="0.25">
      <c r="A276" t="s">
        <v>780</v>
      </c>
      <c r="B276" t="s">
        <v>780</v>
      </c>
      <c r="C276" t="s">
        <v>307</v>
      </c>
      <c r="D276" s="18">
        <v>3327</v>
      </c>
      <c r="E276" s="20">
        <v>1</v>
      </c>
      <c r="F276" s="23">
        <f t="shared" si="11"/>
        <v>3327</v>
      </c>
      <c r="G276" s="5">
        <f t="shared" si="10"/>
        <v>12500</v>
      </c>
    </row>
    <row r="277" spans="1:7" x14ac:dyDescent="0.25">
      <c r="A277" t="s">
        <v>781</v>
      </c>
      <c r="B277" t="s">
        <v>781</v>
      </c>
      <c r="C277" t="s">
        <v>308</v>
      </c>
      <c r="D277" s="18">
        <v>1884</v>
      </c>
      <c r="E277" s="20">
        <v>0.67</v>
      </c>
      <c r="F277" s="23">
        <f t="shared" si="11"/>
        <v>1262.28</v>
      </c>
      <c r="G277" s="5">
        <f t="shared" si="10"/>
        <v>10500</v>
      </c>
    </row>
    <row r="278" spans="1:7" x14ac:dyDescent="0.25">
      <c r="A278" t="s">
        <v>309</v>
      </c>
      <c r="B278" t="s">
        <v>309</v>
      </c>
      <c r="D278" s="18">
        <v>1884</v>
      </c>
      <c r="E278" s="20">
        <v>0.33</v>
      </c>
      <c r="F278" s="23">
        <f t="shared" si="11"/>
        <v>621.72</v>
      </c>
      <c r="G278" s="5">
        <f t="shared" si="10"/>
        <v>10500</v>
      </c>
    </row>
    <row r="279" spans="1:7" x14ac:dyDescent="0.25">
      <c r="A279" t="s">
        <v>782</v>
      </c>
      <c r="B279" t="s">
        <v>782</v>
      </c>
      <c r="C279" t="s">
        <v>310</v>
      </c>
      <c r="D279" s="18">
        <v>4401</v>
      </c>
      <c r="E279" s="20">
        <v>1</v>
      </c>
      <c r="F279" s="23">
        <f t="shared" si="11"/>
        <v>4401</v>
      </c>
      <c r="G279" s="5">
        <f t="shared" si="10"/>
        <v>12500</v>
      </c>
    </row>
    <row r="280" spans="1:7" x14ac:dyDescent="0.25">
      <c r="A280" t="s">
        <v>783</v>
      </c>
      <c r="B280" t="s">
        <v>783</v>
      </c>
      <c r="C280" t="s">
        <v>311</v>
      </c>
      <c r="D280" s="18">
        <v>7431</v>
      </c>
      <c r="E280" s="20">
        <v>1</v>
      </c>
      <c r="F280" s="23">
        <f t="shared" si="11"/>
        <v>7431</v>
      </c>
      <c r="G280" s="5">
        <f t="shared" si="10"/>
        <v>15500</v>
      </c>
    </row>
    <row r="281" spans="1:7" x14ac:dyDescent="0.25">
      <c r="A281" t="s">
        <v>784</v>
      </c>
      <c r="B281" t="s">
        <v>784</v>
      </c>
      <c r="C281" t="s">
        <v>312</v>
      </c>
      <c r="D281" s="18">
        <v>38325</v>
      </c>
      <c r="E281" s="20">
        <v>1</v>
      </c>
      <c r="F281" s="23">
        <f t="shared" si="11"/>
        <v>38325</v>
      </c>
      <c r="G281" s="5">
        <f t="shared" si="10"/>
        <v>25000</v>
      </c>
    </row>
    <row r="282" spans="1:7" x14ac:dyDescent="0.25">
      <c r="A282" t="s">
        <v>785</v>
      </c>
      <c r="B282" t="s">
        <v>785</v>
      </c>
      <c r="C282" t="s">
        <v>313</v>
      </c>
      <c r="D282" s="18">
        <v>1717</v>
      </c>
      <c r="E282" s="20">
        <v>1</v>
      </c>
      <c r="F282" s="23">
        <f t="shared" si="11"/>
        <v>1717</v>
      </c>
      <c r="G282" s="5">
        <f t="shared" si="10"/>
        <v>10500</v>
      </c>
    </row>
    <row r="283" spans="1:7" x14ac:dyDescent="0.25">
      <c r="A283" t="s">
        <v>786</v>
      </c>
      <c r="B283" t="s">
        <v>786</v>
      </c>
      <c r="C283" t="s">
        <v>314</v>
      </c>
      <c r="D283" s="18">
        <v>18303</v>
      </c>
      <c r="E283" s="20">
        <v>1</v>
      </c>
      <c r="F283" s="23">
        <f t="shared" si="11"/>
        <v>18303</v>
      </c>
      <c r="G283" s="5">
        <f t="shared" si="10"/>
        <v>19000</v>
      </c>
    </row>
    <row r="284" spans="1:7" x14ac:dyDescent="0.25">
      <c r="A284" t="s">
        <v>787</v>
      </c>
      <c r="B284" t="s">
        <v>787</v>
      </c>
      <c r="C284" t="s">
        <v>315</v>
      </c>
      <c r="D284" s="18">
        <v>81045</v>
      </c>
      <c r="E284" s="20">
        <v>1</v>
      </c>
      <c r="F284" s="23">
        <f t="shared" si="11"/>
        <v>81045</v>
      </c>
      <c r="G284" s="5">
        <f t="shared" si="10"/>
        <v>35000</v>
      </c>
    </row>
    <row r="285" spans="1:7" x14ac:dyDescent="0.25">
      <c r="A285" t="s">
        <v>788</v>
      </c>
      <c r="B285" t="s">
        <v>788</v>
      </c>
      <c r="D285" s="18">
        <v>5090</v>
      </c>
      <c r="E285" s="20">
        <v>0.45</v>
      </c>
      <c r="F285" s="23">
        <v>2500</v>
      </c>
      <c r="G285" s="5">
        <f t="shared" si="10"/>
        <v>12500</v>
      </c>
    </row>
    <row r="286" spans="1:7" x14ac:dyDescent="0.25">
      <c r="A286" t="s">
        <v>891</v>
      </c>
      <c r="B286" t="s">
        <v>893</v>
      </c>
      <c r="C286" t="s">
        <v>316</v>
      </c>
      <c r="D286" s="18">
        <v>18150</v>
      </c>
      <c r="E286" s="20">
        <v>0.67</v>
      </c>
      <c r="F286" s="23">
        <f t="shared" si="11"/>
        <v>12160.5</v>
      </c>
      <c r="G286" s="5">
        <f t="shared" si="10"/>
        <v>19000</v>
      </c>
    </row>
    <row r="287" spans="1:7" x14ac:dyDescent="0.25">
      <c r="A287" t="s">
        <v>892</v>
      </c>
      <c r="B287" t="s">
        <v>894</v>
      </c>
      <c r="D287" s="18">
        <v>18150</v>
      </c>
      <c r="E287" s="20">
        <v>0.33</v>
      </c>
      <c r="F287" s="23">
        <f t="shared" si="11"/>
        <v>5989.5</v>
      </c>
      <c r="G287" s="5">
        <f t="shared" si="10"/>
        <v>15500</v>
      </c>
    </row>
    <row r="288" spans="1:7" x14ac:dyDescent="0.25">
      <c r="A288" t="s">
        <v>789</v>
      </c>
      <c r="B288" t="s">
        <v>789</v>
      </c>
      <c r="C288" t="s">
        <v>317</v>
      </c>
      <c r="D288" s="18">
        <v>6224</v>
      </c>
      <c r="E288" s="20">
        <v>1</v>
      </c>
      <c r="F288" s="23">
        <f t="shared" si="11"/>
        <v>6224</v>
      </c>
      <c r="G288" s="5">
        <f t="shared" si="10"/>
        <v>15500</v>
      </c>
    </row>
    <row r="289" spans="1:7" x14ac:dyDescent="0.25">
      <c r="A289" t="s">
        <v>790</v>
      </c>
      <c r="B289" t="s">
        <v>790</v>
      </c>
      <c r="C289" t="s">
        <v>318</v>
      </c>
      <c r="D289" s="18">
        <v>10450</v>
      </c>
      <c r="E289" s="20">
        <v>1</v>
      </c>
      <c r="F289" s="23">
        <f t="shared" si="11"/>
        <v>10450</v>
      </c>
      <c r="G289" s="5">
        <f t="shared" si="10"/>
        <v>19000</v>
      </c>
    </row>
    <row r="290" spans="1:7" x14ac:dyDescent="0.25">
      <c r="A290" t="s">
        <v>791</v>
      </c>
      <c r="B290" t="s">
        <v>791</v>
      </c>
      <c r="C290" t="s">
        <v>319</v>
      </c>
      <c r="D290" s="18">
        <v>17740</v>
      </c>
      <c r="E290" s="20">
        <v>1</v>
      </c>
      <c r="F290" s="23">
        <f t="shared" si="11"/>
        <v>17740</v>
      </c>
      <c r="G290" s="5">
        <f t="shared" si="10"/>
        <v>19000</v>
      </c>
    </row>
    <row r="291" spans="1:7" x14ac:dyDescent="0.25">
      <c r="A291" t="s">
        <v>792</v>
      </c>
      <c r="B291" t="s">
        <v>792</v>
      </c>
      <c r="C291" t="s">
        <v>320</v>
      </c>
      <c r="D291" s="18">
        <v>9232</v>
      </c>
      <c r="E291" s="20">
        <v>1</v>
      </c>
      <c r="F291" s="23">
        <f t="shared" si="11"/>
        <v>9232</v>
      </c>
      <c r="G291" s="5">
        <f t="shared" si="10"/>
        <v>15500</v>
      </c>
    </row>
    <row r="292" spans="1:7" x14ac:dyDescent="0.25">
      <c r="A292" t="s">
        <v>793</v>
      </c>
      <c r="B292" t="s">
        <v>793</v>
      </c>
      <c r="C292" t="s">
        <v>321</v>
      </c>
      <c r="D292" s="18">
        <v>11992</v>
      </c>
      <c r="E292" s="20">
        <v>1</v>
      </c>
      <c r="F292" s="23">
        <f t="shared" si="11"/>
        <v>11992</v>
      </c>
      <c r="G292" s="5">
        <f t="shared" si="10"/>
        <v>19000</v>
      </c>
    </row>
    <row r="293" spans="1:7" x14ac:dyDescent="0.25">
      <c r="A293" t="s">
        <v>794</v>
      </c>
      <c r="B293" t="s">
        <v>794</v>
      </c>
      <c r="C293" t="s">
        <v>322</v>
      </c>
      <c r="D293" s="18">
        <v>155929</v>
      </c>
      <c r="E293" s="20">
        <v>1</v>
      </c>
      <c r="F293" s="23">
        <f t="shared" si="11"/>
        <v>155929</v>
      </c>
      <c r="G293" s="5">
        <f t="shared" si="10"/>
        <v>50000</v>
      </c>
    </row>
    <row r="294" spans="1:7" x14ac:dyDescent="0.25">
      <c r="A294" t="s">
        <v>795</v>
      </c>
      <c r="B294" t="s">
        <v>795</v>
      </c>
      <c r="C294" t="s">
        <v>323</v>
      </c>
      <c r="D294" s="18">
        <v>7985</v>
      </c>
      <c r="E294" s="20">
        <v>1</v>
      </c>
      <c r="F294" s="23">
        <f t="shared" si="11"/>
        <v>7985</v>
      </c>
      <c r="G294" s="5">
        <f t="shared" si="10"/>
        <v>15500</v>
      </c>
    </row>
    <row r="295" spans="1:7" x14ac:dyDescent="0.25">
      <c r="A295" t="s">
        <v>796</v>
      </c>
      <c r="B295" t="s">
        <v>796</v>
      </c>
      <c r="C295" t="s">
        <v>324</v>
      </c>
      <c r="D295" s="18">
        <v>2018</v>
      </c>
      <c r="E295" s="20">
        <v>1</v>
      </c>
      <c r="F295" s="23">
        <f t="shared" si="11"/>
        <v>2018</v>
      </c>
      <c r="G295" s="5">
        <f t="shared" si="10"/>
        <v>10500</v>
      </c>
    </row>
    <row r="296" spans="1:7" x14ac:dyDescent="0.25">
      <c r="A296" t="s">
        <v>797</v>
      </c>
      <c r="B296" t="s">
        <v>797</v>
      </c>
      <c r="C296" t="s">
        <v>325</v>
      </c>
      <c r="D296" s="18">
        <v>23244</v>
      </c>
      <c r="E296" s="20">
        <v>1</v>
      </c>
      <c r="F296" s="23">
        <f t="shared" si="11"/>
        <v>23244</v>
      </c>
      <c r="G296" s="5">
        <f t="shared" si="10"/>
        <v>19000</v>
      </c>
    </row>
    <row r="297" spans="1:7" x14ac:dyDescent="0.25">
      <c r="A297" t="s">
        <v>798</v>
      </c>
      <c r="B297" t="s">
        <v>798</v>
      </c>
      <c r="C297" t="s">
        <v>326</v>
      </c>
      <c r="D297" s="18">
        <v>29281</v>
      </c>
      <c r="E297" s="20">
        <v>1</v>
      </c>
      <c r="F297" s="23">
        <f t="shared" si="11"/>
        <v>29281</v>
      </c>
      <c r="G297" s="5">
        <f t="shared" si="10"/>
        <v>19000</v>
      </c>
    </row>
    <row r="298" spans="1:7" x14ac:dyDescent="0.25">
      <c r="A298" t="s">
        <v>799</v>
      </c>
      <c r="B298" t="s">
        <v>799</v>
      </c>
      <c r="C298" t="s">
        <v>327</v>
      </c>
      <c r="D298" s="18">
        <v>7174</v>
      </c>
      <c r="E298" s="20">
        <v>1</v>
      </c>
      <c r="F298" s="23">
        <f t="shared" si="11"/>
        <v>7174</v>
      </c>
      <c r="G298" s="5">
        <f t="shared" si="10"/>
        <v>15500</v>
      </c>
    </row>
    <row r="299" spans="1:7" x14ac:dyDescent="0.25">
      <c r="A299" t="s">
        <v>800</v>
      </c>
      <c r="B299" t="s">
        <v>800</v>
      </c>
      <c r="C299" t="s">
        <v>328</v>
      </c>
      <c r="D299" s="18">
        <v>9867</v>
      </c>
      <c r="E299" s="20">
        <v>1</v>
      </c>
      <c r="F299" s="23">
        <f t="shared" si="11"/>
        <v>9867</v>
      </c>
      <c r="G299" s="5">
        <f t="shared" si="10"/>
        <v>15500</v>
      </c>
    </row>
    <row r="300" spans="1:7" x14ac:dyDescent="0.25">
      <c r="A300" t="s">
        <v>801</v>
      </c>
      <c r="B300" t="s">
        <v>801</v>
      </c>
      <c r="C300" t="s">
        <v>329</v>
      </c>
      <c r="D300" s="18">
        <v>18934</v>
      </c>
      <c r="E300" s="20">
        <v>1</v>
      </c>
      <c r="F300" s="23">
        <f t="shared" si="11"/>
        <v>18934</v>
      </c>
      <c r="G300" s="5">
        <f t="shared" si="10"/>
        <v>19000</v>
      </c>
    </row>
    <row r="301" spans="1:7" x14ac:dyDescent="0.25">
      <c r="A301" t="s">
        <v>802</v>
      </c>
      <c r="B301" t="s">
        <v>802</v>
      </c>
      <c r="C301" t="s">
        <v>330</v>
      </c>
      <c r="D301" s="18">
        <v>3663</v>
      </c>
      <c r="E301" s="20">
        <v>1</v>
      </c>
      <c r="F301" s="23">
        <f t="shared" si="11"/>
        <v>3663</v>
      </c>
      <c r="G301" s="5">
        <f t="shared" si="10"/>
        <v>12500</v>
      </c>
    </row>
    <row r="302" spans="1:7" x14ac:dyDescent="0.25">
      <c r="A302" t="s">
        <v>803</v>
      </c>
      <c r="B302" t="s">
        <v>803</v>
      </c>
      <c r="C302" t="s">
        <v>331</v>
      </c>
      <c r="D302" s="18">
        <v>9357</v>
      </c>
      <c r="E302" s="20">
        <v>1</v>
      </c>
      <c r="F302" s="23">
        <f t="shared" si="11"/>
        <v>9357</v>
      </c>
      <c r="G302" s="5">
        <f t="shared" si="10"/>
        <v>15500</v>
      </c>
    </row>
    <row r="303" spans="1:7" x14ac:dyDescent="0.25">
      <c r="A303" t="s">
        <v>804</v>
      </c>
      <c r="B303" t="s">
        <v>804</v>
      </c>
      <c r="C303" t="s">
        <v>332</v>
      </c>
      <c r="D303" s="18">
        <v>15111</v>
      </c>
      <c r="E303" s="20">
        <v>1</v>
      </c>
      <c r="F303" s="23">
        <f t="shared" si="11"/>
        <v>15111</v>
      </c>
      <c r="G303" s="5">
        <f t="shared" si="10"/>
        <v>19000</v>
      </c>
    </row>
    <row r="304" spans="1:7" x14ac:dyDescent="0.25">
      <c r="A304" t="s">
        <v>805</v>
      </c>
      <c r="B304" t="s">
        <v>805</v>
      </c>
      <c r="C304" t="s">
        <v>333</v>
      </c>
      <c r="D304" s="18">
        <v>17144</v>
      </c>
      <c r="E304" s="20">
        <v>1</v>
      </c>
      <c r="F304" s="23">
        <f t="shared" si="11"/>
        <v>17144</v>
      </c>
      <c r="G304" s="5">
        <f t="shared" si="10"/>
        <v>19000</v>
      </c>
    </row>
    <row r="305" spans="1:7" x14ac:dyDescent="0.25">
      <c r="A305" t="s">
        <v>806</v>
      </c>
      <c r="B305" t="s">
        <v>806</v>
      </c>
      <c r="C305" t="s">
        <v>334</v>
      </c>
      <c r="D305" s="18">
        <v>59408</v>
      </c>
      <c r="E305" s="20">
        <v>1</v>
      </c>
      <c r="F305" s="23">
        <f t="shared" si="11"/>
        <v>59408</v>
      </c>
      <c r="G305" s="5">
        <f t="shared" si="10"/>
        <v>35000</v>
      </c>
    </row>
    <row r="306" spans="1:7" x14ac:dyDescent="0.25">
      <c r="A306" t="s">
        <v>807</v>
      </c>
      <c r="B306" t="s">
        <v>807</v>
      </c>
      <c r="C306" t="s">
        <v>335</v>
      </c>
      <c r="D306" s="18">
        <v>8149</v>
      </c>
      <c r="E306" s="20">
        <v>1</v>
      </c>
      <c r="F306" s="23">
        <f t="shared" si="11"/>
        <v>8149</v>
      </c>
      <c r="G306" s="5">
        <f t="shared" si="10"/>
        <v>15500</v>
      </c>
    </row>
    <row r="307" spans="1:7" x14ac:dyDescent="0.25">
      <c r="A307" t="s">
        <v>808</v>
      </c>
      <c r="B307" t="s">
        <v>808</v>
      </c>
      <c r="C307" t="s">
        <v>336</v>
      </c>
      <c r="D307" s="18">
        <v>31342</v>
      </c>
      <c r="E307" s="20">
        <v>1</v>
      </c>
      <c r="F307" s="23">
        <f t="shared" si="11"/>
        <v>31342</v>
      </c>
      <c r="G307" s="5">
        <f t="shared" si="10"/>
        <v>25000</v>
      </c>
    </row>
    <row r="308" spans="1:7" x14ac:dyDescent="0.25">
      <c r="A308" t="s">
        <v>809</v>
      </c>
      <c r="B308" t="s">
        <v>809</v>
      </c>
      <c r="D308" s="18">
        <v>12448</v>
      </c>
      <c r="E308" s="20">
        <v>0.31</v>
      </c>
      <c r="F308" s="23">
        <f t="shared" si="11"/>
        <v>3858.88</v>
      </c>
      <c r="G308" s="5">
        <f t="shared" si="10"/>
        <v>12500</v>
      </c>
    </row>
    <row r="309" spans="1:7" x14ac:dyDescent="0.25">
      <c r="A309" t="s">
        <v>810</v>
      </c>
      <c r="B309" t="s">
        <v>810</v>
      </c>
      <c r="C309" t="s">
        <v>337</v>
      </c>
      <c r="D309" s="18">
        <v>4815</v>
      </c>
      <c r="E309" s="20">
        <v>1</v>
      </c>
      <c r="F309" s="23">
        <f t="shared" si="11"/>
        <v>4815</v>
      </c>
      <c r="G309" s="5">
        <f t="shared" si="10"/>
        <v>12500</v>
      </c>
    </row>
    <row r="310" spans="1:7" x14ac:dyDescent="0.25">
      <c r="A310" t="s">
        <v>811</v>
      </c>
      <c r="B310" t="s">
        <v>811</v>
      </c>
      <c r="C310" t="s">
        <v>338</v>
      </c>
      <c r="D310" s="18">
        <v>471</v>
      </c>
      <c r="E310" s="20">
        <v>1</v>
      </c>
      <c r="F310" s="23">
        <f t="shared" si="11"/>
        <v>471</v>
      </c>
      <c r="G310" s="5">
        <f t="shared" si="10"/>
        <v>10500</v>
      </c>
    </row>
    <row r="311" spans="1:7" x14ac:dyDescent="0.25">
      <c r="A311" t="s">
        <v>812</v>
      </c>
      <c r="B311" t="s">
        <v>812</v>
      </c>
      <c r="C311" t="s">
        <v>339</v>
      </c>
      <c r="D311" s="18">
        <v>6569</v>
      </c>
      <c r="E311" s="20">
        <v>1</v>
      </c>
      <c r="F311" s="23">
        <f t="shared" si="11"/>
        <v>6569</v>
      </c>
      <c r="G311" s="5">
        <f t="shared" si="10"/>
        <v>15500</v>
      </c>
    </row>
    <row r="312" spans="1:7" x14ac:dyDescent="0.25">
      <c r="A312" t="s">
        <v>813</v>
      </c>
      <c r="B312" t="s">
        <v>813</v>
      </c>
      <c r="C312" t="s">
        <v>340</v>
      </c>
      <c r="D312" s="18">
        <v>9127</v>
      </c>
      <c r="E312" s="20">
        <v>1</v>
      </c>
      <c r="F312" s="23">
        <f t="shared" si="11"/>
        <v>9127</v>
      </c>
      <c r="G312" s="5">
        <f t="shared" si="10"/>
        <v>15500</v>
      </c>
    </row>
    <row r="313" spans="1:7" x14ac:dyDescent="0.25">
      <c r="A313" t="s">
        <v>814</v>
      </c>
      <c r="B313" t="s">
        <v>814</v>
      </c>
      <c r="C313" t="s">
        <v>341</v>
      </c>
      <c r="D313" s="18">
        <v>2454</v>
      </c>
      <c r="E313" s="20">
        <v>1</v>
      </c>
      <c r="F313" s="23">
        <f t="shared" si="11"/>
        <v>2454</v>
      </c>
      <c r="G313" s="5">
        <f t="shared" si="10"/>
        <v>10500</v>
      </c>
    </row>
    <row r="314" spans="1:7" x14ac:dyDescent="0.25">
      <c r="A314" t="s">
        <v>815</v>
      </c>
      <c r="B314" t="s">
        <v>815</v>
      </c>
      <c r="D314" s="18">
        <v>8580</v>
      </c>
      <c r="E314" s="20">
        <v>0.75</v>
      </c>
      <c r="F314" s="23">
        <f t="shared" si="11"/>
        <v>6435</v>
      </c>
      <c r="G314" s="5">
        <f t="shared" si="10"/>
        <v>15500</v>
      </c>
    </row>
    <row r="315" spans="1:7" x14ac:dyDescent="0.25">
      <c r="A315" t="s">
        <v>816</v>
      </c>
      <c r="B315" t="s">
        <v>816</v>
      </c>
      <c r="C315" t="s">
        <v>342</v>
      </c>
      <c r="D315" s="18">
        <v>12380</v>
      </c>
      <c r="E315" s="20">
        <v>1</v>
      </c>
      <c r="F315" s="23">
        <f t="shared" si="11"/>
        <v>12380</v>
      </c>
      <c r="G315" s="5">
        <f t="shared" si="10"/>
        <v>19000</v>
      </c>
    </row>
    <row r="316" spans="1:7" x14ac:dyDescent="0.25">
      <c r="A316" t="s">
        <v>817</v>
      </c>
      <c r="B316" t="s">
        <v>817</v>
      </c>
      <c r="C316" t="s">
        <v>343</v>
      </c>
      <c r="D316" s="18">
        <v>427</v>
      </c>
      <c r="E316" s="20">
        <v>1</v>
      </c>
      <c r="F316" s="23">
        <f t="shared" si="11"/>
        <v>427</v>
      </c>
      <c r="G316" s="5">
        <f t="shared" si="10"/>
        <v>10500</v>
      </c>
    </row>
    <row r="317" spans="1:7" x14ac:dyDescent="0.25">
      <c r="A317" t="s">
        <v>818</v>
      </c>
      <c r="B317" t="s">
        <v>818</v>
      </c>
      <c r="C317" t="s">
        <v>344</v>
      </c>
      <c r="D317" s="18">
        <v>8000</v>
      </c>
      <c r="E317" s="20">
        <v>1</v>
      </c>
      <c r="F317" s="23">
        <f t="shared" si="11"/>
        <v>8000</v>
      </c>
      <c r="G317" s="5">
        <f t="shared" si="10"/>
        <v>15500</v>
      </c>
    </row>
    <row r="318" spans="1:7" x14ac:dyDescent="0.25">
      <c r="A318" t="s">
        <v>819</v>
      </c>
      <c r="B318" t="s">
        <v>819</v>
      </c>
      <c r="C318" t="s">
        <v>345</v>
      </c>
      <c r="D318" s="18">
        <v>14162</v>
      </c>
      <c r="E318" s="20">
        <v>1</v>
      </c>
      <c r="F318" s="23">
        <f t="shared" si="11"/>
        <v>14162</v>
      </c>
      <c r="G318" s="5">
        <f t="shared" si="10"/>
        <v>19000</v>
      </c>
    </row>
    <row r="319" spans="1:7" x14ac:dyDescent="0.25">
      <c r="A319" t="s">
        <v>820</v>
      </c>
      <c r="B319" t="s">
        <v>820</v>
      </c>
      <c r="C319" t="s">
        <v>346</v>
      </c>
      <c r="D319" s="18">
        <v>27090</v>
      </c>
      <c r="E319" s="20">
        <v>1</v>
      </c>
      <c r="F319" s="23">
        <f t="shared" si="11"/>
        <v>27090</v>
      </c>
      <c r="G319" s="5">
        <f t="shared" si="10"/>
        <v>19000</v>
      </c>
    </row>
    <row r="320" spans="1:7" x14ac:dyDescent="0.25">
      <c r="A320" t="s">
        <v>821</v>
      </c>
      <c r="B320" t="s">
        <v>821</v>
      </c>
      <c r="C320" t="s">
        <v>347</v>
      </c>
      <c r="D320" s="18">
        <v>1832</v>
      </c>
      <c r="E320" s="20">
        <v>1</v>
      </c>
      <c r="F320" s="23">
        <f t="shared" si="11"/>
        <v>1832</v>
      </c>
      <c r="G320" s="5">
        <f t="shared" ref="G320:G366" si="12">IF(F320&lt;2500,$K$3,IF(F320&lt;5000,$K$4,IF(F320&lt;10000,$K$5,IF(F320&lt;30000,$K$6,IF(F320&lt;50000,$K$7,IF(F320&lt;100000,$K$8,$K$9))))))</f>
        <v>10500</v>
      </c>
    </row>
    <row r="321" spans="1:7" x14ac:dyDescent="0.25">
      <c r="A321" t="s">
        <v>822</v>
      </c>
      <c r="B321" t="s">
        <v>822</v>
      </c>
      <c r="C321" t="s">
        <v>348</v>
      </c>
      <c r="D321" s="18">
        <v>26383</v>
      </c>
      <c r="E321" s="20">
        <v>1</v>
      </c>
      <c r="F321" s="23">
        <f t="shared" ref="F321:F366" si="13">D321*E321</f>
        <v>26383</v>
      </c>
      <c r="G321" s="5">
        <f t="shared" si="12"/>
        <v>19000</v>
      </c>
    </row>
    <row r="322" spans="1:7" x14ac:dyDescent="0.25">
      <c r="A322" t="s">
        <v>823</v>
      </c>
      <c r="B322" t="s">
        <v>823</v>
      </c>
      <c r="C322" t="s">
        <v>349</v>
      </c>
      <c r="D322" s="18">
        <v>65218</v>
      </c>
      <c r="E322" s="20">
        <v>1</v>
      </c>
      <c r="F322" s="23">
        <f t="shared" si="13"/>
        <v>65218</v>
      </c>
      <c r="G322" s="5">
        <f t="shared" si="12"/>
        <v>35000</v>
      </c>
    </row>
    <row r="323" spans="1:7" x14ac:dyDescent="0.25">
      <c r="A323" t="s">
        <v>824</v>
      </c>
      <c r="B323" t="s">
        <v>824</v>
      </c>
      <c r="C323" t="s">
        <v>350</v>
      </c>
      <c r="D323" s="18">
        <v>10066</v>
      </c>
      <c r="E323" s="20">
        <v>1</v>
      </c>
      <c r="F323" s="23">
        <f t="shared" si="13"/>
        <v>10066</v>
      </c>
      <c r="G323" s="5">
        <f t="shared" si="12"/>
        <v>19000</v>
      </c>
    </row>
    <row r="324" spans="1:7" x14ac:dyDescent="0.25">
      <c r="A324" t="s">
        <v>825</v>
      </c>
      <c r="B324" t="s">
        <v>825</v>
      </c>
      <c r="C324" t="s">
        <v>351</v>
      </c>
      <c r="D324" s="18">
        <v>23303</v>
      </c>
      <c r="E324" s="20">
        <v>0.78</v>
      </c>
      <c r="F324" s="23">
        <f t="shared" si="13"/>
        <v>18176.34</v>
      </c>
      <c r="G324" s="5">
        <f t="shared" si="12"/>
        <v>19000</v>
      </c>
    </row>
    <row r="325" spans="1:7" x14ac:dyDescent="0.25">
      <c r="A325" t="s">
        <v>826</v>
      </c>
      <c r="B325" t="s">
        <v>826</v>
      </c>
      <c r="C325" t="s">
        <v>352</v>
      </c>
      <c r="D325" s="18">
        <v>4975</v>
      </c>
      <c r="E325" s="20">
        <v>1</v>
      </c>
      <c r="F325" s="23">
        <f t="shared" si="13"/>
        <v>4975</v>
      </c>
      <c r="G325" s="5">
        <f t="shared" si="12"/>
        <v>12500</v>
      </c>
    </row>
    <row r="326" spans="1:7" x14ac:dyDescent="0.25">
      <c r="A326" t="s">
        <v>827</v>
      </c>
      <c r="B326" t="s">
        <v>827</v>
      </c>
      <c r="C326" t="s">
        <v>353</v>
      </c>
      <c r="D326" s="18">
        <v>780</v>
      </c>
      <c r="E326" s="20">
        <v>1</v>
      </c>
      <c r="F326" s="23">
        <f t="shared" si="13"/>
        <v>780</v>
      </c>
      <c r="G326" s="5">
        <f t="shared" si="12"/>
        <v>10500</v>
      </c>
    </row>
    <row r="327" spans="1:7" x14ac:dyDescent="0.25">
      <c r="A327" t="s">
        <v>828</v>
      </c>
      <c r="B327" t="s">
        <v>828</v>
      </c>
      <c r="C327" t="s">
        <v>354</v>
      </c>
      <c r="D327" s="18">
        <v>494</v>
      </c>
      <c r="E327" s="20">
        <v>1</v>
      </c>
      <c r="F327" s="23">
        <f t="shared" si="13"/>
        <v>494</v>
      </c>
      <c r="G327" s="5">
        <f t="shared" si="12"/>
        <v>10500</v>
      </c>
    </row>
    <row r="328" spans="1:7" x14ac:dyDescent="0.25">
      <c r="A328" t="s">
        <v>829</v>
      </c>
      <c r="B328" t="s">
        <v>829</v>
      </c>
      <c r="C328" t="s">
        <v>355</v>
      </c>
      <c r="D328" s="18">
        <v>35329</v>
      </c>
      <c r="E328" s="20">
        <v>1</v>
      </c>
      <c r="F328" s="23">
        <f t="shared" si="13"/>
        <v>35329</v>
      </c>
      <c r="G328" s="5">
        <f t="shared" si="12"/>
        <v>25000</v>
      </c>
    </row>
    <row r="329" spans="1:7" x14ac:dyDescent="0.25">
      <c r="A329" t="s">
        <v>830</v>
      </c>
      <c r="B329" t="s">
        <v>830</v>
      </c>
      <c r="C329" t="s">
        <v>356</v>
      </c>
      <c r="D329" s="18">
        <v>13943</v>
      </c>
      <c r="E329" s="20">
        <v>1</v>
      </c>
      <c r="F329" s="23">
        <f t="shared" si="13"/>
        <v>13943</v>
      </c>
      <c r="G329" s="5">
        <f t="shared" si="12"/>
        <v>19000</v>
      </c>
    </row>
    <row r="330" spans="1:7" x14ac:dyDescent="0.25">
      <c r="A330" t="s">
        <v>831</v>
      </c>
      <c r="B330" t="s">
        <v>831</v>
      </c>
      <c r="C330" t="s">
        <v>357</v>
      </c>
      <c r="D330" s="18">
        <v>17776</v>
      </c>
      <c r="E330" s="20">
        <v>1</v>
      </c>
      <c r="F330" s="23">
        <f t="shared" si="13"/>
        <v>17776</v>
      </c>
      <c r="G330" s="5">
        <f t="shared" si="12"/>
        <v>19000</v>
      </c>
    </row>
    <row r="331" spans="1:7" x14ac:dyDescent="0.25">
      <c r="A331" t="s">
        <v>832</v>
      </c>
      <c r="B331" t="s">
        <v>832</v>
      </c>
      <c r="C331" t="s">
        <v>358</v>
      </c>
      <c r="D331" s="18">
        <v>29550</v>
      </c>
      <c r="E331" s="20">
        <v>1</v>
      </c>
      <c r="F331" s="23">
        <f t="shared" si="13"/>
        <v>29550</v>
      </c>
      <c r="G331" s="5">
        <f t="shared" si="12"/>
        <v>19000</v>
      </c>
    </row>
    <row r="332" spans="1:7" x14ac:dyDescent="0.25">
      <c r="A332" t="s">
        <v>833</v>
      </c>
      <c r="B332" t="s">
        <v>833</v>
      </c>
      <c r="C332" t="s">
        <v>359</v>
      </c>
      <c r="D332" s="18">
        <v>3566</v>
      </c>
      <c r="E332" s="20">
        <v>1</v>
      </c>
      <c r="F332" s="23">
        <f t="shared" si="13"/>
        <v>3566</v>
      </c>
      <c r="G332" s="5">
        <f t="shared" si="12"/>
        <v>12500</v>
      </c>
    </row>
    <row r="333" spans="1:7" x14ac:dyDescent="0.25">
      <c r="A333" t="s">
        <v>834</v>
      </c>
      <c r="B333" t="s">
        <v>834</v>
      </c>
      <c r="C333" t="s">
        <v>360</v>
      </c>
      <c r="D333" s="18">
        <v>924</v>
      </c>
      <c r="E333" s="20">
        <v>1</v>
      </c>
      <c r="F333" s="23">
        <f t="shared" si="13"/>
        <v>924</v>
      </c>
      <c r="G333" s="5">
        <f t="shared" si="12"/>
        <v>10500</v>
      </c>
    </row>
    <row r="334" spans="1:7" x14ac:dyDescent="0.25">
      <c r="A334" t="s">
        <v>835</v>
      </c>
      <c r="B334" t="s">
        <v>835</v>
      </c>
      <c r="C334" t="s">
        <v>361</v>
      </c>
      <c r="D334" s="18">
        <v>4979</v>
      </c>
      <c r="E334" s="20">
        <v>1</v>
      </c>
      <c r="F334" s="23">
        <f t="shared" si="13"/>
        <v>4979</v>
      </c>
      <c r="G334" s="5">
        <f t="shared" si="12"/>
        <v>12500</v>
      </c>
    </row>
    <row r="335" spans="1:7" x14ac:dyDescent="0.25">
      <c r="A335" t="s">
        <v>836</v>
      </c>
      <c r="B335" t="s">
        <v>836</v>
      </c>
      <c r="D335" s="18">
        <v>48916</v>
      </c>
      <c r="E335" s="20">
        <v>7.0000000000000007E-2</v>
      </c>
      <c r="F335" s="23">
        <f t="shared" si="13"/>
        <v>3424.1200000000003</v>
      </c>
      <c r="G335" s="5">
        <f t="shared" si="12"/>
        <v>12500</v>
      </c>
    </row>
    <row r="336" spans="1:7" x14ac:dyDescent="0.25">
      <c r="A336" t="s">
        <v>837</v>
      </c>
      <c r="B336" t="s">
        <v>837</v>
      </c>
      <c r="C336" t="s">
        <v>362</v>
      </c>
      <c r="D336" s="18">
        <v>7877</v>
      </c>
      <c r="E336" s="20">
        <v>1</v>
      </c>
      <c r="F336" s="23">
        <f t="shared" si="13"/>
        <v>7877</v>
      </c>
      <c r="G336" s="5">
        <f t="shared" si="12"/>
        <v>15500</v>
      </c>
    </row>
    <row r="337" spans="1:7" x14ac:dyDescent="0.25">
      <c r="A337" t="s">
        <v>838</v>
      </c>
      <c r="B337" t="s">
        <v>838</v>
      </c>
      <c r="C337" t="s">
        <v>363</v>
      </c>
      <c r="D337" s="18">
        <v>7707</v>
      </c>
      <c r="E337" s="20">
        <v>1</v>
      </c>
      <c r="F337" s="23">
        <f t="shared" si="13"/>
        <v>7707</v>
      </c>
      <c r="G337" s="5">
        <f t="shared" si="12"/>
        <v>15500</v>
      </c>
    </row>
    <row r="338" spans="1:7" x14ac:dyDescent="0.25">
      <c r="A338" t="s">
        <v>839</v>
      </c>
      <c r="B338" t="s">
        <v>839</v>
      </c>
      <c r="C338" t="s">
        <v>364</v>
      </c>
      <c r="D338" s="18">
        <v>3833</v>
      </c>
      <c r="E338" s="20">
        <v>1</v>
      </c>
      <c r="F338" s="23">
        <f t="shared" si="13"/>
        <v>3833</v>
      </c>
      <c r="G338" s="5">
        <f t="shared" si="12"/>
        <v>12500</v>
      </c>
    </row>
    <row r="339" spans="1:7" x14ac:dyDescent="0.25">
      <c r="A339" t="s">
        <v>840</v>
      </c>
      <c r="B339" t="s">
        <v>840</v>
      </c>
      <c r="C339" t="s">
        <v>365</v>
      </c>
      <c r="D339" s="18">
        <v>4500</v>
      </c>
      <c r="E339" s="20">
        <v>1</v>
      </c>
      <c r="F339" s="23">
        <f t="shared" si="13"/>
        <v>4500</v>
      </c>
      <c r="G339" s="5">
        <f t="shared" si="12"/>
        <v>12500</v>
      </c>
    </row>
    <row r="340" spans="1:7" x14ac:dyDescent="0.25">
      <c r="A340" t="s">
        <v>841</v>
      </c>
      <c r="B340" t="s">
        <v>841</v>
      </c>
      <c r="C340" t="s">
        <v>366</v>
      </c>
      <c r="D340" s="18">
        <v>28835</v>
      </c>
      <c r="E340" s="20">
        <v>1</v>
      </c>
      <c r="F340" s="23">
        <f t="shared" si="13"/>
        <v>28835</v>
      </c>
      <c r="G340" s="5">
        <f t="shared" si="12"/>
        <v>19000</v>
      </c>
    </row>
    <row r="341" spans="1:7" x14ac:dyDescent="0.25">
      <c r="A341" t="s">
        <v>842</v>
      </c>
      <c r="B341" t="s">
        <v>842</v>
      </c>
      <c r="C341" t="s">
        <v>367</v>
      </c>
      <c r="D341" s="18">
        <v>1343</v>
      </c>
      <c r="E341" s="20">
        <v>1</v>
      </c>
      <c r="F341" s="23">
        <f t="shared" si="13"/>
        <v>1343</v>
      </c>
      <c r="G341" s="5">
        <f t="shared" si="12"/>
        <v>10500</v>
      </c>
    </row>
    <row r="342" spans="1:7" x14ac:dyDescent="0.25">
      <c r="A342" t="s">
        <v>843</v>
      </c>
      <c r="B342" t="s">
        <v>843</v>
      </c>
      <c r="C342" t="s">
        <v>368</v>
      </c>
      <c r="D342" s="18">
        <v>3555</v>
      </c>
      <c r="E342" s="20">
        <v>1</v>
      </c>
      <c r="F342" s="23">
        <f t="shared" si="13"/>
        <v>3555</v>
      </c>
      <c r="G342" s="5">
        <f t="shared" si="12"/>
        <v>12500</v>
      </c>
    </row>
    <row r="343" spans="1:7" x14ac:dyDescent="0.25">
      <c r="A343" t="s">
        <v>844</v>
      </c>
      <c r="B343" t="s">
        <v>844</v>
      </c>
      <c r="C343" t="s">
        <v>369</v>
      </c>
      <c r="D343" s="18">
        <v>21567</v>
      </c>
      <c r="E343" s="20">
        <v>1</v>
      </c>
      <c r="F343" s="23">
        <f t="shared" si="13"/>
        <v>21567</v>
      </c>
      <c r="G343" s="5">
        <f t="shared" si="12"/>
        <v>19000</v>
      </c>
    </row>
    <row r="344" spans="1:7" x14ac:dyDescent="0.25">
      <c r="A344" t="s">
        <v>845</v>
      </c>
      <c r="B344" t="s">
        <v>845</v>
      </c>
      <c r="C344" t="s">
        <v>370</v>
      </c>
      <c r="D344" s="18">
        <v>40834</v>
      </c>
      <c r="E344" s="20">
        <v>1</v>
      </c>
      <c r="F344" s="23">
        <f t="shared" si="13"/>
        <v>40834</v>
      </c>
      <c r="G344" s="5">
        <f t="shared" si="12"/>
        <v>25000</v>
      </c>
    </row>
    <row r="345" spans="1:7" x14ac:dyDescent="0.25">
      <c r="A345" t="s">
        <v>846</v>
      </c>
      <c r="B345" t="s">
        <v>846</v>
      </c>
      <c r="C345" t="s">
        <v>371</v>
      </c>
      <c r="D345" s="18">
        <v>24643</v>
      </c>
      <c r="E345" s="20">
        <v>1</v>
      </c>
      <c r="F345" s="23">
        <f t="shared" si="13"/>
        <v>24643</v>
      </c>
      <c r="G345" s="5">
        <f t="shared" si="12"/>
        <v>19000</v>
      </c>
    </row>
    <row r="346" spans="1:7" x14ac:dyDescent="0.25">
      <c r="A346" t="s">
        <v>847</v>
      </c>
      <c r="B346" t="s">
        <v>847</v>
      </c>
      <c r="C346" t="s">
        <v>372</v>
      </c>
      <c r="D346" s="18">
        <v>1622</v>
      </c>
      <c r="E346" s="20">
        <v>1</v>
      </c>
      <c r="F346" s="23">
        <f t="shared" si="13"/>
        <v>1622</v>
      </c>
      <c r="G346" s="5">
        <f t="shared" si="12"/>
        <v>10500</v>
      </c>
    </row>
    <row r="347" spans="1:7" x14ac:dyDescent="0.25">
      <c r="A347" t="s">
        <v>848</v>
      </c>
      <c r="B347" t="s">
        <v>848</v>
      </c>
      <c r="C347" t="s">
        <v>373</v>
      </c>
      <c r="D347" s="18">
        <v>8213</v>
      </c>
      <c r="E347" s="20">
        <v>1</v>
      </c>
      <c r="F347" s="23">
        <f t="shared" si="13"/>
        <v>8213</v>
      </c>
      <c r="G347" s="5">
        <f t="shared" si="12"/>
        <v>15500</v>
      </c>
    </row>
    <row r="348" spans="1:7" x14ac:dyDescent="0.25">
      <c r="A348" t="s">
        <v>849</v>
      </c>
      <c r="B348" t="s">
        <v>849</v>
      </c>
      <c r="C348" t="s">
        <v>374</v>
      </c>
      <c r="D348" s="18">
        <v>11851</v>
      </c>
      <c r="E348" s="20">
        <v>1</v>
      </c>
      <c r="F348" s="23">
        <f t="shared" si="13"/>
        <v>11851</v>
      </c>
      <c r="G348" s="5">
        <f t="shared" si="12"/>
        <v>19000</v>
      </c>
    </row>
    <row r="349" spans="1:7" x14ac:dyDescent="0.25">
      <c r="A349" t="s">
        <v>850</v>
      </c>
      <c r="B349" t="s">
        <v>850</v>
      </c>
      <c r="C349" t="s">
        <v>375</v>
      </c>
      <c r="D349" s="18">
        <v>16339</v>
      </c>
      <c r="E349" s="20">
        <v>1</v>
      </c>
      <c r="F349" s="23">
        <f t="shared" si="13"/>
        <v>16339</v>
      </c>
      <c r="G349" s="5">
        <f t="shared" si="12"/>
        <v>19000</v>
      </c>
    </row>
    <row r="350" spans="1:7" x14ac:dyDescent="0.25">
      <c r="A350" t="s">
        <v>851</v>
      </c>
      <c r="B350" t="s">
        <v>851</v>
      </c>
      <c r="C350" t="s">
        <v>376</v>
      </c>
      <c r="D350" s="18">
        <v>16266</v>
      </c>
      <c r="E350" s="20">
        <v>1</v>
      </c>
      <c r="F350" s="23">
        <f t="shared" si="13"/>
        <v>16266</v>
      </c>
      <c r="G350" s="5">
        <f t="shared" si="12"/>
        <v>19000</v>
      </c>
    </row>
    <row r="351" spans="1:7" x14ac:dyDescent="0.25">
      <c r="A351" t="s">
        <v>852</v>
      </c>
      <c r="B351" t="s">
        <v>852</v>
      </c>
      <c r="C351" t="s">
        <v>377</v>
      </c>
      <c r="D351" s="18">
        <v>57437</v>
      </c>
      <c r="E351" s="20">
        <v>1</v>
      </c>
      <c r="F351" s="23">
        <f t="shared" si="13"/>
        <v>57437</v>
      </c>
      <c r="G351" s="5">
        <f t="shared" si="12"/>
        <v>35000</v>
      </c>
    </row>
    <row r="352" spans="1:7" x14ac:dyDescent="0.25">
      <c r="A352" t="s">
        <v>853</v>
      </c>
      <c r="B352" t="s">
        <v>853</v>
      </c>
      <c r="C352" t="s">
        <v>378</v>
      </c>
      <c r="D352" s="18">
        <v>1607</v>
      </c>
      <c r="E352" s="20">
        <v>1</v>
      </c>
      <c r="F352" s="23">
        <f t="shared" si="13"/>
        <v>1607</v>
      </c>
      <c r="G352" s="5">
        <f t="shared" si="12"/>
        <v>10500</v>
      </c>
    </row>
    <row r="353" spans="1:7" x14ac:dyDescent="0.25">
      <c r="A353" t="s">
        <v>854</v>
      </c>
      <c r="B353" t="s">
        <v>854</v>
      </c>
      <c r="C353" t="s">
        <v>379</v>
      </c>
      <c r="D353" s="18">
        <v>15121</v>
      </c>
      <c r="E353" s="20">
        <v>1</v>
      </c>
      <c r="F353" s="23">
        <f t="shared" si="13"/>
        <v>15121</v>
      </c>
      <c r="G353" s="5">
        <f t="shared" si="12"/>
        <v>19000</v>
      </c>
    </row>
    <row r="354" spans="1:7" x14ac:dyDescent="0.25">
      <c r="A354" t="s">
        <v>855</v>
      </c>
      <c r="B354" t="s">
        <v>855</v>
      </c>
      <c r="C354" t="s">
        <v>380</v>
      </c>
      <c r="D354" s="18">
        <v>14613</v>
      </c>
      <c r="E354" s="20">
        <v>1</v>
      </c>
      <c r="F354" s="23">
        <f t="shared" si="13"/>
        <v>14613</v>
      </c>
      <c r="G354" s="5">
        <f t="shared" si="12"/>
        <v>19000</v>
      </c>
    </row>
    <row r="355" spans="1:7" x14ac:dyDescent="0.25">
      <c r="A355" t="s">
        <v>856</v>
      </c>
      <c r="B355" t="s">
        <v>856</v>
      </c>
      <c r="C355" t="s">
        <v>381</v>
      </c>
      <c r="D355" s="18">
        <v>2504</v>
      </c>
      <c r="E355" s="20">
        <v>1</v>
      </c>
      <c r="F355" s="23">
        <f t="shared" si="13"/>
        <v>2504</v>
      </c>
      <c r="G355" s="5">
        <f t="shared" si="12"/>
        <v>12500</v>
      </c>
    </row>
    <row r="356" spans="1:7" x14ac:dyDescent="0.25">
      <c r="A356" t="s">
        <v>857</v>
      </c>
      <c r="B356" t="s">
        <v>857</v>
      </c>
      <c r="C356" t="s">
        <v>382</v>
      </c>
      <c r="D356" s="18">
        <v>7513</v>
      </c>
      <c r="E356" s="20">
        <v>1</v>
      </c>
      <c r="F356" s="23">
        <f t="shared" si="13"/>
        <v>7513</v>
      </c>
      <c r="G356" s="5">
        <f t="shared" si="12"/>
        <v>15500</v>
      </c>
    </row>
    <row r="357" spans="1:7" x14ac:dyDescent="0.25">
      <c r="A357" t="s">
        <v>858</v>
      </c>
      <c r="B357" t="s">
        <v>858</v>
      </c>
      <c r="C357" t="s">
        <v>383</v>
      </c>
      <c r="D357" s="18">
        <v>23349</v>
      </c>
      <c r="E357" s="20">
        <v>1</v>
      </c>
      <c r="F357" s="23">
        <f t="shared" si="13"/>
        <v>23349</v>
      </c>
      <c r="G357" s="5">
        <f t="shared" si="12"/>
        <v>19000</v>
      </c>
    </row>
    <row r="358" spans="1:7" x14ac:dyDescent="0.25">
      <c r="A358" t="s">
        <v>859</v>
      </c>
      <c r="B358" t="s">
        <v>859</v>
      </c>
      <c r="C358" t="s">
        <v>384</v>
      </c>
      <c r="D358" s="18">
        <v>10364</v>
      </c>
      <c r="E358" s="20">
        <v>1</v>
      </c>
      <c r="F358" s="23">
        <f t="shared" si="13"/>
        <v>10364</v>
      </c>
      <c r="G358" s="5">
        <f t="shared" si="12"/>
        <v>19000</v>
      </c>
    </row>
    <row r="359" spans="1:7" x14ac:dyDescent="0.25">
      <c r="A359" t="s">
        <v>860</v>
      </c>
      <c r="B359" t="s">
        <v>860</v>
      </c>
      <c r="C359" t="s">
        <v>385</v>
      </c>
      <c r="D359" s="18">
        <v>22970</v>
      </c>
      <c r="E359" s="20">
        <v>1</v>
      </c>
      <c r="F359" s="23">
        <f t="shared" si="13"/>
        <v>22970</v>
      </c>
      <c r="G359" s="5">
        <f t="shared" si="12"/>
        <v>19000</v>
      </c>
    </row>
    <row r="360" spans="1:7" x14ac:dyDescent="0.25">
      <c r="A360" t="s">
        <v>861</v>
      </c>
      <c r="B360" t="s">
        <v>861</v>
      </c>
      <c r="C360" t="s">
        <v>386</v>
      </c>
      <c r="D360" s="18">
        <v>831</v>
      </c>
      <c r="E360" s="20">
        <v>1</v>
      </c>
      <c r="F360" s="23">
        <f t="shared" si="13"/>
        <v>831</v>
      </c>
      <c r="G360" s="5">
        <f t="shared" si="12"/>
        <v>10500</v>
      </c>
    </row>
    <row r="361" spans="1:7" x14ac:dyDescent="0.25">
      <c r="A361" t="s">
        <v>862</v>
      </c>
      <c r="B361" t="s">
        <v>862</v>
      </c>
      <c r="C361" t="s">
        <v>387</v>
      </c>
      <c r="D361" s="18">
        <v>19316</v>
      </c>
      <c r="E361" s="20">
        <v>1</v>
      </c>
      <c r="F361" s="23">
        <f t="shared" si="13"/>
        <v>19316</v>
      </c>
      <c r="G361" s="5">
        <f t="shared" si="12"/>
        <v>19000</v>
      </c>
    </row>
    <row r="362" spans="1:7" x14ac:dyDescent="0.25">
      <c r="A362" t="s">
        <v>863</v>
      </c>
      <c r="B362" t="s">
        <v>863</v>
      </c>
      <c r="C362" t="s">
        <v>388</v>
      </c>
      <c r="D362" s="18">
        <v>40876</v>
      </c>
      <c r="E362" s="20">
        <v>1</v>
      </c>
      <c r="F362" s="23">
        <f t="shared" si="13"/>
        <v>40876</v>
      </c>
      <c r="G362" s="5">
        <f t="shared" si="12"/>
        <v>25000</v>
      </c>
    </row>
    <row r="363" spans="1:7" x14ac:dyDescent="0.25">
      <c r="A363" t="s">
        <v>864</v>
      </c>
      <c r="B363" t="s">
        <v>864</v>
      </c>
      <c r="C363" t="s">
        <v>389</v>
      </c>
      <c r="D363" s="18">
        <v>206518</v>
      </c>
      <c r="E363" s="20">
        <v>1</v>
      </c>
      <c r="F363" s="23">
        <f t="shared" si="13"/>
        <v>206518</v>
      </c>
      <c r="G363" s="5">
        <f t="shared" si="12"/>
        <v>50000</v>
      </c>
    </row>
    <row r="364" spans="1:7" x14ac:dyDescent="0.25">
      <c r="A364" t="s">
        <v>865</v>
      </c>
      <c r="B364" t="s">
        <v>865</v>
      </c>
      <c r="C364" t="s">
        <v>390</v>
      </c>
      <c r="D364" s="18">
        <v>1193</v>
      </c>
      <c r="E364" s="20">
        <v>1</v>
      </c>
      <c r="F364" s="23">
        <f t="shared" si="13"/>
        <v>1193</v>
      </c>
      <c r="G364" s="5">
        <f t="shared" si="12"/>
        <v>10500</v>
      </c>
    </row>
    <row r="365" spans="1:7" x14ac:dyDescent="0.25">
      <c r="A365" t="s">
        <v>866</v>
      </c>
      <c r="B365" t="s">
        <v>866</v>
      </c>
      <c r="C365" t="s">
        <v>391</v>
      </c>
      <c r="D365" s="18">
        <v>12178</v>
      </c>
      <c r="E365" s="20">
        <v>1</v>
      </c>
      <c r="F365" s="23">
        <f t="shared" si="13"/>
        <v>12178</v>
      </c>
      <c r="G365" s="5">
        <f t="shared" si="12"/>
        <v>19000</v>
      </c>
    </row>
    <row r="366" spans="1:7" x14ac:dyDescent="0.25">
      <c r="A366" t="s">
        <v>867</v>
      </c>
      <c r="B366" t="s">
        <v>867</v>
      </c>
      <c r="C366" t="s">
        <v>392</v>
      </c>
      <c r="D366" s="18">
        <v>25023</v>
      </c>
      <c r="E366" s="20">
        <v>1</v>
      </c>
      <c r="F366" s="23">
        <f t="shared" si="13"/>
        <v>25023</v>
      </c>
      <c r="G366" s="5">
        <f t="shared" si="12"/>
        <v>19000</v>
      </c>
    </row>
  </sheetData>
  <autoFilter ref="A1:G366" xr:uid="{50606037-A59D-435E-A506-67AF63BD508A}"/>
  <mergeCells count="1">
    <mergeCell ref="I1:K1"/>
  </mergeCells>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 Sheet</vt:lpstr>
      <vt:lpstr>Application Narrative</vt:lpstr>
      <vt:lpstr>Supporting Regional Applicants</vt:lpstr>
      <vt:lpstr>Budget Detail Sheet</vt:lpstr>
      <vt:lpstr>Equipment List</vt:lpstr>
      <vt:lpstr>Justification Lookup</vt:lpstr>
      <vt:lpstr>Tabulations</vt:lpstr>
      <vt:lpstr>Population Data</vt:lpstr>
      <vt:lpstr>'Application Narrative'!Print_Area</vt:lpstr>
      <vt:lpstr>'Budget Detail Sheet'!Print_Area</vt:lpstr>
      <vt:lpstr>'Cover Sheet'!Print_Area</vt:lpstr>
      <vt:lpstr>'Supporting Regional Applicants'!Print_Area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Executive Office of Public Safety</dc:creator>
  <cp:lastModifiedBy>Moore, Timothy (DFS)</cp:lastModifiedBy>
  <cp:lastPrinted>2024-09-12T12:52:35Z</cp:lastPrinted>
  <dcterms:created xsi:type="dcterms:W3CDTF">2020-08-24T16:49:27Z</dcterms:created>
  <dcterms:modified xsi:type="dcterms:W3CDTF">2024-09-12T12:54:48Z</dcterms:modified>
</cp:coreProperties>
</file>