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512E1740-EE5B-4B54-B8A2-539D83BEDD44}" xr6:coauthVersionLast="47" xr6:coauthVersionMax="47" xr10:uidLastSave="{00000000-0000-0000-0000-000000000000}"/>
  <bookViews>
    <workbookView xWindow="300" yWindow="780" windowWidth="28500" windowHeight="15300" xr2:uid="{00000000-000D-0000-FFFF-FFFF00000000}"/>
  </bookViews>
  <sheets>
    <sheet name="FRANKLIN HAMPSHIRE" sheetId="2" r:id="rId1"/>
  </sheets>
  <definedNames>
    <definedName name="_xlnm.Print_Area" localSheetId="0">'FRANKLIN HAMPSHIRE'!$A$1:$H$77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7" i="2" l="1"/>
  <c r="U17" i="2" s="1"/>
  <c r="U16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15" i="2"/>
  <c r="T15" i="2"/>
  <c r="S22" i="2"/>
  <c r="S75" i="2"/>
  <c r="R75" i="2"/>
  <c r="Q75" i="2"/>
  <c r="U8" i="2"/>
  <c r="U9" i="2"/>
  <c r="U10" i="2"/>
  <c r="U11" i="2"/>
  <c r="P68" i="2"/>
  <c r="P66" i="2"/>
  <c r="O20" i="2"/>
  <c r="N63" i="2"/>
  <c r="M75" i="2"/>
  <c r="L75" i="2"/>
  <c r="K75" i="2"/>
  <c r="J58" i="2"/>
  <c r="J56" i="2"/>
  <c r="I49" i="2"/>
  <c r="I75" i="2" s="1"/>
  <c r="T75" i="2" l="1"/>
  <c r="P75" i="2"/>
  <c r="O75" i="2"/>
  <c r="N75" i="2"/>
  <c r="J75" i="2"/>
  <c r="H75" i="2"/>
</calcChain>
</file>

<file path=xl/sharedStrings.xml><?xml version="1.0" encoding="utf-8"?>
<sst xmlns="http://schemas.openxmlformats.org/spreadsheetml/2006/main" count="226" uniqueCount="142">
  <si>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</si>
  <si>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</si>
  <si>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</si>
  <si>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</si>
  <si>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</si>
  <si>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</si>
  <si>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</si>
  <si>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</si>
  <si>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</si>
  <si>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</si>
  <si>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</si>
  <si>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</si>
  <si>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</si>
  <si>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</si>
  <si>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</si>
  <si>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</si>
  <si>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7002-6628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</si>
  <si>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</si>
  <si>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</si>
  <si>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</si>
  <si>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</si>
  <si>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</si>
  <si>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</si>
  <si>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</si>
  <si>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</si>
  <si>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</si>
  <si>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</si>
  <si>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</si>
  <si>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</si>
  <si>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</si>
  <si>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</si>
  <si>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</si>
  <si>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</si>
  <si>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</si>
  <si>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</si>
  <si>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</si>
  <si>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</si>
  <si>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</si>
  <si>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</si>
  <si>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</si>
  <si>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UI-35950-21-60-A-25</t>
  </si>
  <si>
    <t>TO ADD WPP SNAP EXPANSION FUNDS</t>
  </si>
  <si>
    <t>CT EOL 25CCFHAMWP</t>
  </si>
  <si>
    <t>INITIAL AWARD FY25</t>
  </si>
  <si>
    <t>JULY 1, 2024-SEPT. 30, 2024</t>
  </si>
  <si>
    <t>F20243067</t>
  </si>
  <si>
    <t>INITIAL AWARD FY25 JUNE 5, 2024</t>
  </si>
  <si>
    <t>234MA441Q7503 </t>
  </si>
  <si>
    <t>CT EOL 25CCFHAMNEGREA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</si>
  <si>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</si>
  <si>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</si>
  <si>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</si>
  <si>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</si>
  <si>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</si>
  <si>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</si>
  <si>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</t>
  </si>
  <si>
    <t>BUDGET #1 FY25 JULY 23, 2024</t>
  </si>
  <si>
    <t>TO ADD RESEA FUNDS</t>
  </si>
  <si>
    <t>BUDGET #2 FY25</t>
  </si>
  <si>
    <t>CT EOL 25CCFHAMWIA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</si>
  <si>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</si>
  <si>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</si>
  <si>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</si>
  <si>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</si>
  <si>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</si>
  <si>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</si>
  <si>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</si>
  <si>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</si>
  <si>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</si>
  <si>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</si>
  <si>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#3 FY25 SEPT 18, 2024</t>
  </si>
  <si>
    <t>TO ADD SOS FUNDS</t>
  </si>
  <si>
    <t>BUDGET #3 FY25</t>
  </si>
  <si>
    <t>CT EOL 25CCFHAMSOSWTF</t>
  </si>
  <si>
    <t>STATE ONE STOP</t>
  </si>
  <si>
    <t>STOSCC2025</t>
  </si>
  <si>
    <t>BUDGET #4 FY25</t>
  </si>
  <si>
    <t>TO ADD WTF FUNDS</t>
  </si>
  <si>
    <t>BUDGET #4 FY25 SEPT 20, 2024</t>
  </si>
  <si>
    <t>WORKFORCE TRAINING FUND</t>
  </si>
  <si>
    <t>WTRUSTF25</t>
  </si>
  <si>
    <t>BUDGET #5 FY25</t>
  </si>
  <si>
    <t>BUDGET #5 FY25 OCT 8, 2024</t>
  </si>
  <si>
    <t>TO ADJUST RESEA FUNDS</t>
  </si>
  <si>
    <t>TO ADD WIOA ADULT FUNDS</t>
  </si>
  <si>
    <t>BUDGET #6 FY25 NOVEMBER 4, 2024</t>
  </si>
  <si>
    <t>BUDGET #6 FY25</t>
  </si>
  <si>
    <t>FWIAADT25B</t>
  </si>
  <si>
    <t>BUDGET #7 FY25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</si>
  <si>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</si>
  <si>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</si>
  <si>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</si>
  <si>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</si>
  <si>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</si>
  <si>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</si>
  <si>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BUDGET #7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</si>
  <si>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</si>
  <si>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</si>
  <si>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BUDGET #8 FY25</t>
  </si>
  <si>
    <t>BUDGET #8 FY25 NOVEMBER 21, 2024</t>
  </si>
  <si>
    <t>DISLOCATED WORKER</t>
  </si>
  <si>
    <t>FWIADWK25A</t>
  </si>
  <si>
    <t>7003-1778</t>
  </si>
  <si>
    <t>FWIADWK25B</t>
  </si>
  <si>
    <t>TO ADD FY25 DISLOCATED WORKER LESS RETAINED</t>
  </si>
  <si>
    <t>TO ADD PARTNER FUNDS</t>
  </si>
  <si>
    <t>BUDGET #9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</si>
  <si>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</si>
  <si>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</si>
  <si>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</si>
  <si>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</si>
  <si>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</si>
  <si>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</si>
  <si>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</si>
  <si>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</si>
  <si>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</si>
  <si>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</si>
  <si>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</si>
  <si>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</si>
  <si>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</si>
  <si>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</si>
  <si>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</si>
  <si>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</si>
  <si>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</t>
  </si>
  <si>
    <t>BUDGET #10 FY25</t>
  </si>
  <si>
    <t>CT EOL 25CCFHAMVETSUI</t>
  </si>
  <si>
    <t xml:space="preserve">JVSG FY25 Infrastructure </t>
  </si>
  <si>
    <t>FVETS2024</t>
  </si>
  <si>
    <t>K109</t>
  </si>
  <si>
    <t>TO ADD JVSG FUNDS</t>
  </si>
  <si>
    <t>BUDGET #10 FY25 DECEMBER 23, 2024</t>
  </si>
  <si>
    <t>H</t>
  </si>
  <si>
    <t>BUDGET #11 FY25</t>
  </si>
  <si>
    <t>PART 2A:  MCC CAPACITY-EA SHELTER SUPPLEMENTAL FUNDING</t>
  </si>
  <si>
    <t>BUDGET #11 FY25 JANUARY 8, 2025</t>
  </si>
  <si>
    <t>BUDGET #12 FY25</t>
  </si>
  <si>
    <t>WP 90%</t>
  </si>
  <si>
    <t>FES2025</t>
  </si>
  <si>
    <t>JULY 1, 2025-JUNE 30, 2026</t>
  </si>
  <si>
    <t>WP 10%</t>
  </si>
  <si>
    <t>TO ADD WP FUNDS</t>
  </si>
  <si>
    <t>BUDGET #12 FY25 JANUARY 14,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</si>
</sst>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19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1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44" fontId="8" fillId="0" borderId="1" xfId="1" applyFont="1" applyFill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/>
    <xf numFmtId="44" fontId="8" fillId="0" borderId="1" xfId="1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7" fillId="0" borderId="6" xfId="0" applyFont="1" applyBorder="1" applyAlignment="1">
      <alignment horizontal="center" wrapText="1"/>
    </xf>
    <xf numFmtId="0" fontId="12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8" fillId="0" borderId="6" xfId="0" applyFont="1" applyBorder="1" applyAlignment="1">
      <alignment horizontal="center" wrapText="1"/>
    </xf>
    <xf numFmtId="0" fontId="20" fillId="3" borderId="0" xfId="3" applyFont="1" applyFill="1" applyAlignment="1">
      <alignment vertical="center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44" fontId="21" fillId="3" borderId="0" xfId="1" applyFont="1" applyFill="1" applyAlignment="1">
      <alignment horizontal="center"/>
    </xf>
    <xf numFmtId="0" fontId="22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14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0"/>
  <sheetViews>
    <sheetView tabSelected="1" topLeftCell="A5" zoomScale="120" zoomScaleNormal="120" workbookViewId="0">
      <selection activeCell="A74" sqref="A74"/>
    </sheetView>
  </sheetViews>
  <sheetFormatPr defaultColWidth="9.140625" defaultRowHeight="13.5" x14ac:dyDescent="0.25"/>
  <cols>
    <col min="1" max="1" width="46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5.42578125" style="2" customWidth="1"/>
    <col min="8" max="8" width="20" style="2" hidden="1" customWidth="1"/>
    <col min="9" max="11" width="18" style="2" hidden="1" customWidth="1"/>
    <col min="12" max="19" width="18.85546875" style="2" hidden="1" customWidth="1"/>
    <col min="20" max="20" width="18.85546875" style="2" customWidth="1"/>
    <col min="21" max="21" width="12.85546875" style="3" hidden="1" customWidth="1"/>
    <col min="22" max="22" width="11.85546875" style="3" bestFit="1" customWidth="1"/>
    <col min="23" max="23" width="10.140625" style="3" bestFit="1" customWidth="1"/>
    <col min="24" max="16384" width="9.140625" style="3"/>
  </cols>
  <sheetData>
    <row r="1" spans="1:21" ht="20.25" x14ac:dyDescent="0.3">
      <c r="A1" s="3" t="s">
        <v>10</v>
      </c>
      <c r="B1" s="83" t="s">
        <v>9</v>
      </c>
      <c r="C1" s="84"/>
      <c r="D1" s="84"/>
      <c r="E1" s="84"/>
      <c r="F1" s="84"/>
      <c r="G1" s="84"/>
      <c r="H1" s="84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1" ht="20.25" x14ac:dyDescent="0.3">
      <c r="B2" s="6"/>
      <c r="C2" s="6"/>
      <c r="D2" s="6"/>
      <c r="E2" s="7"/>
      <c r="F2" s="7"/>
      <c r="G2" s="7"/>
    </row>
    <row r="3" spans="1:21" ht="20.25" x14ac:dyDescent="0.3">
      <c r="A3" s="4" t="s">
        <v>11</v>
      </c>
      <c r="B3" s="6" t="s">
        <v>7</v>
      </c>
      <c r="C3" s="1"/>
    </row>
    <row r="4" spans="1:21" ht="21" thickBot="1" x14ac:dyDescent="0.35">
      <c r="A4" s="4"/>
      <c r="B4" s="5"/>
      <c r="C4" s="1"/>
      <c r="Q4" s="2" t="s">
        <v>131</v>
      </c>
    </row>
    <row r="5" spans="1:21" s="10" customFormat="1" ht="33.7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1" t="s">
        <v>25</v>
      </c>
      <c r="H5" s="9" t="s">
        <v>43</v>
      </c>
      <c r="I5" s="51" t="s">
        <v>55</v>
      </c>
      <c r="J5" s="51" t="s">
        <v>58</v>
      </c>
      <c r="K5" s="51" t="s">
        <v>72</v>
      </c>
      <c r="L5" s="51" t="s">
        <v>76</v>
      </c>
      <c r="M5" s="51" t="s">
        <v>81</v>
      </c>
      <c r="N5" s="51" t="s">
        <v>86</v>
      </c>
      <c r="O5" s="51" t="s">
        <v>88</v>
      </c>
      <c r="P5" s="51" t="s">
        <v>98</v>
      </c>
      <c r="Q5" s="51" t="s">
        <v>123</v>
      </c>
      <c r="R5" s="51" t="s">
        <v>124</v>
      </c>
      <c r="S5" s="51" t="s">
        <v>132</v>
      </c>
      <c r="T5" s="51" t="s">
        <v>135</v>
      </c>
      <c r="U5" s="30" t="s">
        <v>6</v>
      </c>
    </row>
    <row r="6" spans="1:21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6"/>
    </row>
    <row r="7" spans="1:21" s="10" customFormat="1" ht="16.5" hidden="1" customHeight="1" x14ac:dyDescent="0.3">
      <c r="A7" s="15" t="s">
        <v>73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6"/>
    </row>
    <row r="8" spans="1:21" s="10" customFormat="1" ht="16.5" hidden="1" x14ac:dyDescent="0.3">
      <c r="A8" s="31" t="s">
        <v>79</v>
      </c>
      <c r="B8" s="50" t="s">
        <v>49</v>
      </c>
      <c r="C8" s="64" t="s">
        <v>80</v>
      </c>
      <c r="D8" s="55" t="s">
        <v>12</v>
      </c>
      <c r="E8" s="56" t="s">
        <v>20</v>
      </c>
      <c r="F8" s="15" t="s">
        <v>13</v>
      </c>
      <c r="G8" s="15"/>
      <c r="H8" s="20"/>
      <c r="I8" s="20"/>
      <c r="J8" s="20"/>
      <c r="K8" s="20"/>
      <c r="L8" s="63">
        <v>95000</v>
      </c>
      <c r="M8" s="63"/>
      <c r="N8" s="63"/>
      <c r="O8" s="63"/>
      <c r="P8" s="63"/>
      <c r="Q8" s="63"/>
      <c r="R8" s="63"/>
      <c r="S8" s="63"/>
      <c r="T8" s="63"/>
      <c r="U8" s="57">
        <f>SUM(L8)</f>
        <v>95000</v>
      </c>
    </row>
    <row r="9" spans="1:21" s="10" customFormat="1" ht="16.5" hidden="1" customHeight="1" x14ac:dyDescent="0.3">
      <c r="A9" s="35" t="s">
        <v>74</v>
      </c>
      <c r="B9" s="50" t="s">
        <v>49</v>
      </c>
      <c r="C9" s="60" t="s">
        <v>75</v>
      </c>
      <c r="D9" s="55" t="s">
        <v>15</v>
      </c>
      <c r="E9" s="55" t="s">
        <v>24</v>
      </c>
      <c r="F9" s="17" t="s">
        <v>13</v>
      </c>
      <c r="G9" s="17"/>
      <c r="H9" s="20"/>
      <c r="I9" s="20"/>
      <c r="J9" s="20"/>
      <c r="K9" s="63">
        <v>284420.45</v>
      </c>
      <c r="L9" s="63"/>
      <c r="M9" s="63"/>
      <c r="N9" s="63"/>
      <c r="O9" s="63"/>
      <c r="P9" s="63"/>
      <c r="Q9" s="63"/>
      <c r="R9" s="63"/>
      <c r="S9" s="63"/>
      <c r="T9" s="63"/>
      <c r="U9" s="57">
        <f>K9</f>
        <v>284420.45</v>
      </c>
    </row>
    <row r="10" spans="1:21" s="10" customFormat="1" ht="16.5" hidden="1" customHeight="1" x14ac:dyDescent="0.3">
      <c r="A10" s="35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63"/>
      <c r="M10" s="63"/>
      <c r="N10" s="63"/>
      <c r="O10" s="63"/>
      <c r="P10" s="63"/>
      <c r="Q10" s="63"/>
      <c r="R10" s="63"/>
      <c r="S10" s="63"/>
      <c r="T10" s="63"/>
      <c r="U10" s="57">
        <f>SUM(H10:H10)</f>
        <v>0</v>
      </c>
    </row>
    <row r="11" spans="1:21" s="10" customFormat="1" ht="16.5" hidden="1" customHeight="1" x14ac:dyDescent="0.3">
      <c r="A11" s="35"/>
      <c r="B11" s="17"/>
      <c r="C11" s="32"/>
      <c r="D11" s="32"/>
      <c r="E11" s="32"/>
      <c r="F11" s="17"/>
      <c r="G11" s="17"/>
      <c r="H11" s="20"/>
      <c r="I11" s="20"/>
      <c r="J11" s="20"/>
      <c r="K11" s="20"/>
      <c r="L11" s="63"/>
      <c r="M11" s="63"/>
      <c r="N11" s="63"/>
      <c r="O11" s="63"/>
      <c r="P11" s="63"/>
      <c r="Q11" s="63"/>
      <c r="R11" s="63"/>
      <c r="S11" s="63"/>
      <c r="T11" s="63"/>
      <c r="U11" s="57">
        <f>SUM(H11:H11)</f>
        <v>0</v>
      </c>
    </row>
    <row r="12" spans="1:21" s="10" customFormat="1" ht="16.5" hidden="1" customHeight="1" x14ac:dyDescent="0.3">
      <c r="A12" s="35"/>
      <c r="B12" s="17"/>
      <c r="C12" s="32"/>
      <c r="D12" s="32"/>
      <c r="E12" s="32"/>
      <c r="F12" s="17"/>
      <c r="G12" s="17"/>
      <c r="H12" s="20"/>
      <c r="I12" s="20"/>
      <c r="J12" s="20"/>
      <c r="K12" s="20"/>
      <c r="L12" s="63"/>
      <c r="M12" s="63"/>
      <c r="N12" s="63"/>
      <c r="O12" s="63"/>
      <c r="P12" s="63"/>
      <c r="Q12" s="63"/>
      <c r="R12" s="63"/>
      <c r="S12" s="63"/>
      <c r="T12" s="63"/>
      <c r="U12" s="57"/>
    </row>
    <row r="13" spans="1:21" s="10" customFormat="1" ht="16.5" customHeight="1" x14ac:dyDescent="0.3">
      <c r="A13" s="9" t="s">
        <v>8</v>
      </c>
      <c r="B13" s="17"/>
      <c r="C13" s="32"/>
      <c r="D13" s="32"/>
      <c r="E13" s="32"/>
      <c r="F13" s="17"/>
      <c r="G13" s="17"/>
      <c r="H13" s="20"/>
      <c r="I13" s="20"/>
      <c r="J13" s="20"/>
      <c r="K13" s="20"/>
      <c r="L13" s="63"/>
      <c r="M13" s="63"/>
      <c r="N13" s="63"/>
      <c r="O13" s="63"/>
      <c r="P13" s="63"/>
      <c r="Q13" s="63"/>
      <c r="R13" s="63"/>
      <c r="S13" s="63"/>
      <c r="T13" s="63"/>
      <c r="U13" s="57"/>
    </row>
    <row r="14" spans="1:21" s="10" customFormat="1" ht="16.5" customHeight="1" x14ac:dyDescent="0.3">
      <c r="A14" s="15" t="s">
        <v>42</v>
      </c>
      <c r="B14" s="17"/>
      <c r="C14" s="47"/>
      <c r="D14" s="30"/>
      <c r="E14" s="15"/>
      <c r="F14" s="17"/>
      <c r="G14" s="17"/>
      <c r="H14" s="20"/>
      <c r="I14" s="20"/>
      <c r="J14" s="20"/>
      <c r="K14" s="20"/>
      <c r="L14" s="63"/>
      <c r="M14" s="63"/>
      <c r="N14" s="63"/>
      <c r="O14" s="63"/>
      <c r="P14" s="63"/>
      <c r="Q14" s="63"/>
      <c r="R14" s="63"/>
      <c r="S14" s="63"/>
      <c r="T14" s="63"/>
      <c r="U14" s="57"/>
    </row>
    <row r="15" spans="1:21" s="10" customFormat="1" ht="16.5" customHeight="1" x14ac:dyDescent="0.3">
      <c r="A15" s="40" t="s">
        <v>136</v>
      </c>
      <c r="B15" s="17" t="s">
        <v>49</v>
      </c>
      <c r="C15" s="15" t="s">
        <v>137</v>
      </c>
      <c r="D15" s="15" t="s">
        <v>21</v>
      </c>
      <c r="E15" s="15" t="s">
        <v>22</v>
      </c>
      <c r="F15" s="17">
        <v>17.207000000000001</v>
      </c>
      <c r="G15" s="58" t="s">
        <v>26</v>
      </c>
      <c r="H15" s="20"/>
      <c r="I15" s="20"/>
      <c r="J15" s="20"/>
      <c r="K15" s="20"/>
      <c r="L15" s="63"/>
      <c r="M15" s="63"/>
      <c r="N15" s="63"/>
      <c r="O15" s="63"/>
      <c r="P15" s="63"/>
      <c r="Q15" s="63"/>
      <c r="R15" s="63"/>
      <c r="S15" s="63"/>
      <c r="T15" s="63">
        <f>60000-1</f>
        <v>59999</v>
      </c>
      <c r="U15" s="57">
        <f>T15</f>
        <v>59999</v>
      </c>
    </row>
    <row r="16" spans="1:21" s="10" customFormat="1" ht="16.5" customHeight="1" x14ac:dyDescent="0.3">
      <c r="A16" s="40" t="s">
        <v>136</v>
      </c>
      <c r="B16" s="17" t="s">
        <v>138</v>
      </c>
      <c r="C16" s="15" t="s">
        <v>137</v>
      </c>
      <c r="D16" s="15" t="s">
        <v>21</v>
      </c>
      <c r="E16" s="15" t="s">
        <v>22</v>
      </c>
      <c r="F16" s="17">
        <v>17.207000000000001</v>
      </c>
      <c r="G16" s="58" t="s">
        <v>26</v>
      </c>
      <c r="H16" s="20"/>
      <c r="I16" s="20"/>
      <c r="J16" s="20"/>
      <c r="K16" s="20"/>
      <c r="L16" s="63"/>
      <c r="M16" s="63"/>
      <c r="N16" s="63"/>
      <c r="O16" s="63"/>
      <c r="P16" s="63"/>
      <c r="Q16" s="63"/>
      <c r="R16" s="63"/>
      <c r="S16" s="63"/>
      <c r="T16" s="63">
        <v>1</v>
      </c>
      <c r="U16" s="57">
        <f t="shared" ref="U16:U73" si="0">T16</f>
        <v>1</v>
      </c>
    </row>
    <row r="17" spans="1:22" s="10" customFormat="1" ht="16.5" customHeight="1" x14ac:dyDescent="0.3">
      <c r="A17" s="21" t="s">
        <v>139</v>
      </c>
      <c r="B17" s="17" t="s">
        <v>49</v>
      </c>
      <c r="C17" s="15" t="s">
        <v>137</v>
      </c>
      <c r="D17" s="15" t="s">
        <v>21</v>
      </c>
      <c r="E17" s="15" t="s">
        <v>23</v>
      </c>
      <c r="F17" s="17">
        <v>17.207000000000001</v>
      </c>
      <c r="G17" s="58" t="s">
        <v>26</v>
      </c>
      <c r="H17" s="20"/>
      <c r="I17" s="20"/>
      <c r="J17" s="20"/>
      <c r="K17" s="20"/>
      <c r="L17" s="63"/>
      <c r="M17" s="63"/>
      <c r="N17" s="63"/>
      <c r="O17" s="63"/>
      <c r="P17" s="63"/>
      <c r="Q17" s="63"/>
      <c r="R17" s="63"/>
      <c r="S17" s="63"/>
      <c r="T17" s="63">
        <f>31262-1</f>
        <v>31261</v>
      </c>
      <c r="U17" s="57">
        <f t="shared" si="0"/>
        <v>31261</v>
      </c>
    </row>
    <row r="18" spans="1:22" s="10" customFormat="1" ht="16.5" x14ac:dyDescent="0.3">
      <c r="A18" s="21" t="s">
        <v>139</v>
      </c>
      <c r="B18" s="17" t="s">
        <v>138</v>
      </c>
      <c r="C18" s="15" t="s">
        <v>137</v>
      </c>
      <c r="D18" s="15" t="s">
        <v>21</v>
      </c>
      <c r="E18" s="15" t="s">
        <v>23</v>
      </c>
      <c r="F18" s="17">
        <v>17.207000000000001</v>
      </c>
      <c r="G18" s="58" t="s">
        <v>26</v>
      </c>
      <c r="H18" s="20"/>
      <c r="I18" s="20"/>
      <c r="J18" s="20"/>
      <c r="K18" s="20"/>
      <c r="L18" s="63"/>
      <c r="M18" s="63"/>
      <c r="N18" s="63"/>
      <c r="O18" s="63"/>
      <c r="P18" s="63"/>
      <c r="Q18" s="63"/>
      <c r="R18" s="63"/>
      <c r="S18" s="63"/>
      <c r="T18" s="63">
        <v>1</v>
      </c>
      <c r="U18" s="57">
        <f t="shared" si="0"/>
        <v>1</v>
      </c>
    </row>
    <row r="19" spans="1:22" s="10" customFormat="1" ht="16.5" hidden="1" customHeight="1" x14ac:dyDescent="0.3">
      <c r="A19" s="66" t="s">
        <v>39</v>
      </c>
      <c r="B19" s="17" t="s">
        <v>44</v>
      </c>
      <c r="C19" s="67" t="s">
        <v>45</v>
      </c>
      <c r="D19" s="15" t="s">
        <v>17</v>
      </c>
      <c r="E19" s="15" t="s">
        <v>18</v>
      </c>
      <c r="F19" s="15">
        <v>10.561</v>
      </c>
      <c r="G19" s="17" t="s">
        <v>47</v>
      </c>
      <c r="H19" s="63">
        <v>3371.24</v>
      </c>
      <c r="I19" s="20"/>
      <c r="J19" s="20"/>
      <c r="K19" s="20"/>
      <c r="L19" s="63"/>
      <c r="M19" s="63"/>
      <c r="N19" s="63"/>
      <c r="O19" s="63"/>
      <c r="P19" s="63"/>
      <c r="Q19" s="63"/>
      <c r="R19" s="63"/>
      <c r="S19" s="63"/>
      <c r="T19" s="63"/>
      <c r="U19" s="57">
        <f t="shared" si="0"/>
        <v>0</v>
      </c>
    </row>
    <row r="20" spans="1:22" s="10" customFormat="1" ht="16.5" hidden="1" customHeight="1" x14ac:dyDescent="0.3">
      <c r="A20" s="73" t="s">
        <v>97</v>
      </c>
      <c r="B20" s="17" t="s">
        <v>89</v>
      </c>
      <c r="C20" s="15" t="s">
        <v>90</v>
      </c>
      <c r="D20" s="15" t="s">
        <v>91</v>
      </c>
      <c r="E20" s="15" t="s">
        <v>92</v>
      </c>
      <c r="F20" s="15"/>
      <c r="G20" s="17"/>
      <c r="H20" s="63"/>
      <c r="I20" s="20"/>
      <c r="J20" s="20"/>
      <c r="K20" s="20"/>
      <c r="L20" s="63"/>
      <c r="M20" s="63"/>
      <c r="N20" s="63"/>
      <c r="O20" s="63">
        <f>44000-1</f>
        <v>43999</v>
      </c>
      <c r="P20" s="63"/>
      <c r="Q20" s="63"/>
      <c r="R20" s="63"/>
      <c r="S20" s="63"/>
      <c r="T20" s="63"/>
      <c r="U20" s="57">
        <f t="shared" si="0"/>
        <v>0</v>
      </c>
    </row>
    <row r="21" spans="1:22" s="10" customFormat="1" ht="16.5" hidden="1" customHeight="1" x14ac:dyDescent="0.3">
      <c r="A21" s="73" t="s">
        <v>97</v>
      </c>
      <c r="B21" s="17" t="s">
        <v>93</v>
      </c>
      <c r="C21" s="15" t="s">
        <v>90</v>
      </c>
      <c r="D21" s="15" t="s">
        <v>91</v>
      </c>
      <c r="E21" s="15" t="s">
        <v>92</v>
      </c>
      <c r="F21" s="15"/>
      <c r="G21" s="17"/>
      <c r="H21" s="63"/>
      <c r="I21" s="20"/>
      <c r="J21" s="20"/>
      <c r="K21" s="20"/>
      <c r="L21" s="63"/>
      <c r="M21" s="63"/>
      <c r="N21" s="63"/>
      <c r="O21" s="63">
        <v>1</v>
      </c>
      <c r="P21" s="63"/>
      <c r="Q21" s="63"/>
      <c r="R21" s="63"/>
      <c r="S21" s="63"/>
      <c r="T21" s="63"/>
      <c r="U21" s="57">
        <f t="shared" si="0"/>
        <v>0</v>
      </c>
    </row>
    <row r="22" spans="1:22" s="10" customFormat="1" ht="16.5" hidden="1" customHeight="1" x14ac:dyDescent="0.3">
      <c r="A22" s="73" t="s">
        <v>133</v>
      </c>
      <c r="B22" s="17" t="s">
        <v>89</v>
      </c>
      <c r="C22" s="15" t="s">
        <v>90</v>
      </c>
      <c r="D22" s="15" t="s">
        <v>91</v>
      </c>
      <c r="E22" s="15" t="s">
        <v>92</v>
      </c>
      <c r="F22" s="15"/>
      <c r="G22" s="17"/>
      <c r="H22" s="63"/>
      <c r="I22" s="20"/>
      <c r="J22" s="20"/>
      <c r="K22" s="20"/>
      <c r="L22" s="63"/>
      <c r="M22" s="63"/>
      <c r="N22" s="63"/>
      <c r="O22" s="63"/>
      <c r="P22" s="63"/>
      <c r="Q22" s="63"/>
      <c r="R22" s="63"/>
      <c r="S22" s="63">
        <f>178509-1</f>
        <v>178508</v>
      </c>
      <c r="T22" s="63"/>
      <c r="U22" s="57">
        <f t="shared" si="0"/>
        <v>0</v>
      </c>
    </row>
    <row r="23" spans="1:22" s="10" customFormat="1" ht="16.5" hidden="1" customHeight="1" x14ac:dyDescent="0.3">
      <c r="A23" s="73" t="s">
        <v>133</v>
      </c>
      <c r="B23" s="17" t="s">
        <v>93</v>
      </c>
      <c r="C23" s="15" t="s">
        <v>90</v>
      </c>
      <c r="D23" s="15" t="s">
        <v>91</v>
      </c>
      <c r="E23" s="15" t="s">
        <v>92</v>
      </c>
      <c r="F23" s="15"/>
      <c r="G23" s="17"/>
      <c r="H23" s="63"/>
      <c r="I23" s="20"/>
      <c r="J23" s="20"/>
      <c r="K23" s="20"/>
      <c r="L23" s="63"/>
      <c r="M23" s="63"/>
      <c r="N23" s="63"/>
      <c r="O23" s="63"/>
      <c r="P23" s="63"/>
      <c r="Q23" s="63"/>
      <c r="R23" s="63"/>
      <c r="S23" s="63">
        <v>1</v>
      </c>
      <c r="T23" s="63"/>
      <c r="U23" s="57">
        <f t="shared" si="0"/>
        <v>0</v>
      </c>
    </row>
    <row r="24" spans="1:22" s="10" customFormat="1" ht="16.5" hidden="1" customHeight="1" x14ac:dyDescent="0.3">
      <c r="A24" s="73" t="s">
        <v>107</v>
      </c>
      <c r="B24" s="17" t="s">
        <v>63</v>
      </c>
      <c r="C24" s="74" t="s">
        <v>108</v>
      </c>
      <c r="D24" s="75" t="s">
        <v>109</v>
      </c>
      <c r="E24" s="15" t="s">
        <v>110</v>
      </c>
      <c r="F24" s="15"/>
      <c r="G24" s="17"/>
      <c r="H24" s="63"/>
      <c r="I24" s="20"/>
      <c r="J24" s="20"/>
      <c r="K24" s="20"/>
      <c r="L24" s="63"/>
      <c r="M24" s="63"/>
      <c r="N24" s="63"/>
      <c r="O24" s="63"/>
      <c r="P24" s="63"/>
      <c r="Q24" s="63">
        <v>1150</v>
      </c>
      <c r="R24" s="63"/>
      <c r="S24" s="63"/>
      <c r="T24" s="63"/>
      <c r="U24" s="57">
        <f t="shared" si="0"/>
        <v>0</v>
      </c>
    </row>
    <row r="25" spans="1:22" s="10" customFormat="1" ht="16.5" hidden="1" customHeight="1" x14ac:dyDescent="0.3">
      <c r="A25" s="73"/>
      <c r="B25" s="17"/>
      <c r="C25" s="74"/>
      <c r="D25" s="82"/>
      <c r="E25" s="15"/>
      <c r="F25" s="15"/>
      <c r="G25" s="17"/>
      <c r="H25" s="63"/>
      <c r="I25" s="20"/>
      <c r="J25" s="20"/>
      <c r="K25" s="20"/>
      <c r="L25" s="63"/>
      <c r="M25" s="63"/>
      <c r="N25" s="63"/>
      <c r="O25" s="63"/>
      <c r="P25" s="63"/>
      <c r="Q25" s="63"/>
      <c r="R25" s="63"/>
      <c r="S25" s="63"/>
      <c r="T25" s="63"/>
      <c r="U25" s="57">
        <f t="shared" si="0"/>
        <v>0</v>
      </c>
    </row>
    <row r="26" spans="1:22" s="10" customFormat="1" ht="16.5" hidden="1" customHeight="1" x14ac:dyDescent="0.3">
      <c r="A26" s="73"/>
      <c r="B26" s="17"/>
      <c r="C26" s="74"/>
      <c r="D26" s="82"/>
      <c r="E26" s="15"/>
      <c r="F26" s="15"/>
      <c r="G26" s="17"/>
      <c r="H26" s="63"/>
      <c r="I26" s="20"/>
      <c r="J26" s="20"/>
      <c r="K26" s="20"/>
      <c r="L26" s="63"/>
      <c r="M26" s="63"/>
      <c r="N26" s="63"/>
      <c r="O26" s="63"/>
      <c r="P26" s="63"/>
      <c r="Q26" s="63"/>
      <c r="R26" s="63"/>
      <c r="S26" s="63"/>
      <c r="T26" s="63"/>
      <c r="U26" s="57">
        <f t="shared" si="0"/>
        <v>0</v>
      </c>
    </row>
    <row r="27" spans="1:22" s="10" customFormat="1" ht="16.5" hidden="1" customHeight="1" x14ac:dyDescent="0.3">
      <c r="A27" s="73" t="s">
        <v>111</v>
      </c>
      <c r="B27" s="17" t="s">
        <v>63</v>
      </c>
      <c r="C27" s="76" t="s">
        <v>112</v>
      </c>
      <c r="D27" s="76" t="s">
        <v>113</v>
      </c>
      <c r="E27" s="15" t="s">
        <v>114</v>
      </c>
      <c r="F27" s="15"/>
      <c r="G27" s="17"/>
      <c r="H27" s="63"/>
      <c r="I27" s="20"/>
      <c r="J27" s="20"/>
      <c r="K27" s="20"/>
      <c r="L27" s="63"/>
      <c r="M27" s="63"/>
      <c r="N27" s="63"/>
      <c r="O27" s="63"/>
      <c r="P27" s="63"/>
      <c r="Q27" s="63">
        <v>4604.57</v>
      </c>
      <c r="R27" s="63"/>
      <c r="S27" s="63"/>
      <c r="T27" s="63"/>
      <c r="U27" s="57">
        <f t="shared" si="0"/>
        <v>0</v>
      </c>
    </row>
    <row r="28" spans="1:22" s="10" customFormat="1" ht="16.5" hidden="1" customHeight="1" x14ac:dyDescent="0.3">
      <c r="A28" s="73" t="s">
        <v>115</v>
      </c>
      <c r="B28" s="17" t="s">
        <v>63</v>
      </c>
      <c r="C28" s="77" t="s">
        <v>116</v>
      </c>
      <c r="D28" s="77" t="s">
        <v>117</v>
      </c>
      <c r="E28" s="15" t="s">
        <v>118</v>
      </c>
      <c r="F28" s="15"/>
      <c r="G28" s="17"/>
      <c r="H28" s="63"/>
      <c r="I28" s="20"/>
      <c r="J28" s="20"/>
      <c r="K28" s="20"/>
      <c r="L28" s="63"/>
      <c r="M28" s="63"/>
      <c r="N28" s="63"/>
      <c r="O28" s="63"/>
      <c r="P28" s="63"/>
      <c r="Q28" s="63">
        <v>6139</v>
      </c>
      <c r="R28" s="63"/>
      <c r="S28" s="63"/>
      <c r="T28" s="63"/>
      <c r="U28" s="57">
        <f t="shared" si="0"/>
        <v>0</v>
      </c>
    </row>
    <row r="29" spans="1:22" s="10" customFormat="1" ht="16.5" hidden="1" customHeight="1" x14ac:dyDescent="0.3">
      <c r="A29" s="73" t="s">
        <v>119</v>
      </c>
      <c r="B29" s="17" t="s">
        <v>63</v>
      </c>
      <c r="C29" s="78" t="s">
        <v>120</v>
      </c>
      <c r="D29" s="78" t="s">
        <v>121</v>
      </c>
      <c r="E29" s="15" t="s">
        <v>122</v>
      </c>
      <c r="F29" s="15"/>
      <c r="G29" s="17"/>
      <c r="H29" s="63"/>
      <c r="I29" s="20"/>
      <c r="J29" s="20"/>
      <c r="K29" s="20"/>
      <c r="L29" s="63"/>
      <c r="M29" s="63"/>
      <c r="N29" s="63"/>
      <c r="O29" s="63"/>
      <c r="P29" s="63"/>
      <c r="Q29" s="63">
        <v>10163.379999999999</v>
      </c>
      <c r="R29" s="63"/>
      <c r="S29" s="63"/>
      <c r="T29" s="63"/>
      <c r="U29" s="57">
        <f t="shared" si="0"/>
        <v>0</v>
      </c>
    </row>
    <row r="30" spans="1:22" s="10" customFormat="1" ht="16.5" hidden="1" customHeight="1" x14ac:dyDescent="0.3">
      <c r="A30" s="66"/>
      <c r="B30" s="36"/>
      <c r="C30" s="67"/>
      <c r="D30" s="15"/>
      <c r="E30" s="15"/>
      <c r="F30" s="15"/>
      <c r="G30" s="17"/>
      <c r="H30" s="63"/>
      <c r="I30" s="20"/>
      <c r="J30" s="20"/>
      <c r="K30" s="20"/>
      <c r="L30" s="63"/>
      <c r="M30" s="63"/>
      <c r="N30" s="63"/>
      <c r="O30" s="63"/>
      <c r="P30" s="63"/>
      <c r="Q30" s="63"/>
      <c r="R30" s="63"/>
      <c r="S30" s="63"/>
      <c r="T30" s="63"/>
      <c r="U30" s="57">
        <f t="shared" si="0"/>
        <v>0</v>
      </c>
    </row>
    <row r="31" spans="1:22" s="10" customFormat="1" ht="16.5" hidden="1" customHeight="1" x14ac:dyDescent="0.3">
      <c r="A31" s="21"/>
      <c r="B31" s="36"/>
      <c r="C31" s="15"/>
      <c r="D31" s="15"/>
      <c r="E31" s="15"/>
      <c r="F31" s="17"/>
      <c r="G31" s="17"/>
      <c r="H31" s="20"/>
      <c r="I31" s="20"/>
      <c r="J31" s="20"/>
      <c r="K31" s="20"/>
      <c r="L31" s="63"/>
      <c r="M31" s="63"/>
      <c r="N31" s="63"/>
      <c r="O31" s="63"/>
      <c r="P31" s="63"/>
      <c r="Q31" s="63"/>
      <c r="R31" s="63"/>
      <c r="S31" s="63"/>
      <c r="T31" s="63"/>
      <c r="U31" s="57">
        <f t="shared" si="0"/>
        <v>0</v>
      </c>
      <c r="V31" s="39"/>
    </row>
    <row r="32" spans="1:22" s="10" customFormat="1" ht="16.5" hidden="1" customHeight="1" x14ac:dyDescent="0.3">
      <c r="A32" s="9" t="s">
        <v>8</v>
      </c>
      <c r="B32" s="36"/>
      <c r="C32" s="37"/>
      <c r="D32" s="37"/>
      <c r="E32" s="38"/>
      <c r="F32" s="36"/>
      <c r="G32" s="36"/>
      <c r="H32" s="20"/>
      <c r="I32" s="20"/>
      <c r="J32" s="20"/>
      <c r="K32" s="20"/>
      <c r="L32" s="63"/>
      <c r="M32" s="63"/>
      <c r="N32" s="63"/>
      <c r="O32" s="63"/>
      <c r="P32" s="63"/>
      <c r="Q32" s="63"/>
      <c r="R32" s="63"/>
      <c r="S32" s="63"/>
      <c r="T32" s="63"/>
      <c r="U32" s="57">
        <f t="shared" si="0"/>
        <v>0</v>
      </c>
    </row>
    <row r="33" spans="1:22" s="10" customFormat="1" ht="16.5" hidden="1" customHeight="1" x14ac:dyDescent="0.3">
      <c r="A33" s="15" t="s">
        <v>125</v>
      </c>
      <c r="B33" s="36"/>
      <c r="C33" s="37"/>
      <c r="D33" s="37"/>
      <c r="E33" s="38"/>
      <c r="F33" s="36"/>
      <c r="G33" s="36"/>
      <c r="H33" s="20"/>
      <c r="I33" s="20"/>
      <c r="J33" s="20"/>
      <c r="K33" s="20"/>
      <c r="L33" s="63"/>
      <c r="M33" s="63"/>
      <c r="N33" s="63"/>
      <c r="O33" s="63"/>
      <c r="P33" s="63"/>
      <c r="Q33" s="63"/>
      <c r="R33" s="63"/>
      <c r="S33" s="63"/>
      <c r="T33" s="63"/>
      <c r="U33" s="57">
        <f t="shared" si="0"/>
        <v>0</v>
      </c>
    </row>
    <row r="34" spans="1:22" s="10" customFormat="1" ht="16.5" hidden="1" customHeight="1" x14ac:dyDescent="0.3">
      <c r="A34" s="79" t="s">
        <v>126</v>
      </c>
      <c r="B34" s="17" t="s">
        <v>63</v>
      </c>
      <c r="C34" s="80" t="s">
        <v>127</v>
      </c>
      <c r="D34" s="32" t="s">
        <v>16</v>
      </c>
      <c r="E34" s="34" t="s">
        <v>128</v>
      </c>
      <c r="F34" s="30">
        <v>17.800999999999998</v>
      </c>
      <c r="G34" s="81" t="s">
        <v>27</v>
      </c>
      <c r="H34" s="20"/>
      <c r="I34" s="20"/>
      <c r="J34" s="20"/>
      <c r="K34" s="20"/>
      <c r="L34" s="63"/>
      <c r="M34" s="63"/>
      <c r="N34" s="63"/>
      <c r="O34" s="63"/>
      <c r="P34" s="63"/>
      <c r="Q34" s="63"/>
      <c r="R34" s="63">
        <v>15222</v>
      </c>
      <c r="S34" s="63"/>
      <c r="T34" s="63"/>
      <c r="U34" s="57">
        <f t="shared" si="0"/>
        <v>0</v>
      </c>
    </row>
    <row r="35" spans="1:22" s="10" customFormat="1" ht="16.5" hidden="1" customHeight="1" x14ac:dyDescent="0.3">
      <c r="A35" s="35"/>
      <c r="B35" s="17"/>
      <c r="C35" s="32"/>
      <c r="D35" s="32"/>
      <c r="E35" s="34"/>
      <c r="F35" s="30"/>
      <c r="G35" s="58"/>
      <c r="H35" s="20"/>
      <c r="I35" s="20"/>
      <c r="J35" s="20"/>
      <c r="K35" s="20"/>
      <c r="L35" s="63"/>
      <c r="M35" s="63"/>
      <c r="N35" s="63"/>
      <c r="O35" s="63"/>
      <c r="P35" s="63"/>
      <c r="Q35" s="63"/>
      <c r="R35" s="63"/>
      <c r="S35" s="63"/>
      <c r="T35" s="63"/>
      <c r="U35" s="57">
        <f t="shared" si="0"/>
        <v>0</v>
      </c>
    </row>
    <row r="36" spans="1:22" s="10" customFormat="1" ht="16.5" hidden="1" customHeight="1" x14ac:dyDescent="0.3">
      <c r="A36" s="35"/>
      <c r="B36" s="17"/>
      <c r="C36" s="32"/>
      <c r="D36" s="32"/>
      <c r="E36" s="34"/>
      <c r="F36" s="30"/>
      <c r="G36" s="58"/>
      <c r="H36" s="20"/>
      <c r="I36" s="20"/>
      <c r="J36" s="20"/>
      <c r="K36" s="20"/>
      <c r="L36" s="63"/>
      <c r="M36" s="63"/>
      <c r="N36" s="63"/>
      <c r="O36" s="63"/>
      <c r="P36" s="63"/>
      <c r="Q36" s="63"/>
      <c r="R36" s="63"/>
      <c r="S36" s="63"/>
      <c r="T36" s="63"/>
      <c r="U36" s="57">
        <f t="shared" si="0"/>
        <v>0</v>
      </c>
      <c r="V36" s="39"/>
    </row>
    <row r="37" spans="1:22" s="10" customFormat="1" ht="16.5" hidden="1" customHeight="1" x14ac:dyDescent="0.3">
      <c r="A37" s="21"/>
      <c r="B37" s="17"/>
      <c r="C37" s="32"/>
      <c r="D37" s="32"/>
      <c r="E37" s="34"/>
      <c r="F37" s="17"/>
      <c r="G37" s="17"/>
      <c r="H37" s="20"/>
      <c r="I37" s="20"/>
      <c r="J37" s="20"/>
      <c r="K37" s="20"/>
      <c r="L37" s="63"/>
      <c r="M37" s="63"/>
      <c r="N37" s="63"/>
      <c r="O37" s="63"/>
      <c r="P37" s="63"/>
      <c r="Q37" s="63"/>
      <c r="R37" s="63"/>
      <c r="S37" s="63"/>
      <c r="T37" s="63"/>
      <c r="U37" s="57">
        <f t="shared" si="0"/>
        <v>0</v>
      </c>
    </row>
    <row r="38" spans="1:22" s="10" customFormat="1" ht="16.5" hidden="1" customHeight="1" x14ac:dyDescent="0.3">
      <c r="A38" s="21"/>
      <c r="B38" s="17"/>
      <c r="C38" s="15"/>
      <c r="D38" s="15"/>
      <c r="E38" s="15"/>
      <c r="F38" s="17"/>
      <c r="G38" s="17"/>
      <c r="H38" s="18"/>
      <c r="I38" s="18"/>
      <c r="J38" s="18"/>
      <c r="K38" s="18"/>
      <c r="L38" s="62"/>
      <c r="M38" s="62"/>
      <c r="N38" s="62"/>
      <c r="O38" s="62"/>
      <c r="P38" s="62"/>
      <c r="Q38" s="62"/>
      <c r="R38" s="62"/>
      <c r="S38" s="62"/>
      <c r="T38" s="62"/>
      <c r="U38" s="57">
        <f t="shared" si="0"/>
        <v>0</v>
      </c>
    </row>
    <row r="39" spans="1:22" s="23" customFormat="1" ht="16.5" hidden="1" customHeight="1" x14ac:dyDescent="0.3">
      <c r="A39" s="9" t="s">
        <v>8</v>
      </c>
      <c r="B39" s="11"/>
      <c r="C39" s="14"/>
      <c r="D39" s="14"/>
      <c r="E39" s="11"/>
      <c r="F39" s="11"/>
      <c r="G39" s="11"/>
      <c r="H39" s="18"/>
      <c r="I39" s="18"/>
      <c r="J39" s="18"/>
      <c r="K39" s="18"/>
      <c r="L39" s="62"/>
      <c r="M39" s="62"/>
      <c r="N39" s="62"/>
      <c r="O39" s="62"/>
      <c r="P39" s="62"/>
      <c r="Q39" s="62"/>
      <c r="R39" s="62"/>
      <c r="S39" s="62"/>
      <c r="T39" s="62"/>
      <c r="U39" s="57">
        <f t="shared" si="0"/>
        <v>0</v>
      </c>
    </row>
    <row r="40" spans="1:22" s="10" customFormat="1" ht="16.5" hidden="1" customHeight="1" x14ac:dyDescent="0.3">
      <c r="A40" s="15" t="s">
        <v>28</v>
      </c>
      <c r="B40" s="11"/>
      <c r="C40" s="14"/>
      <c r="D40" s="14"/>
      <c r="E40" s="11"/>
      <c r="F40" s="11"/>
      <c r="G40" s="11"/>
      <c r="H40" s="18"/>
      <c r="I40" s="18"/>
      <c r="J40" s="18"/>
      <c r="K40" s="18"/>
      <c r="L40" s="62"/>
      <c r="M40" s="62"/>
      <c r="N40" s="62"/>
      <c r="O40" s="62"/>
      <c r="P40" s="62"/>
      <c r="Q40" s="62"/>
      <c r="R40" s="62"/>
      <c r="S40" s="62"/>
      <c r="T40" s="62"/>
      <c r="U40" s="57">
        <f t="shared" si="0"/>
        <v>0</v>
      </c>
    </row>
    <row r="41" spans="1:22" s="23" customFormat="1" ht="15" hidden="1" customHeight="1" x14ac:dyDescent="0.3">
      <c r="A41" s="33" t="s">
        <v>31</v>
      </c>
      <c r="B41" s="17" t="s">
        <v>34</v>
      </c>
      <c r="C41" s="60" t="s">
        <v>32</v>
      </c>
      <c r="D41" s="45" t="s">
        <v>14</v>
      </c>
      <c r="E41" s="45" t="s">
        <v>33</v>
      </c>
      <c r="F41" s="15">
        <v>17.245000000000001</v>
      </c>
      <c r="G41" s="58" t="s">
        <v>29</v>
      </c>
      <c r="H41" s="18"/>
      <c r="I41" s="18"/>
      <c r="J41" s="18"/>
      <c r="K41" s="18"/>
      <c r="L41" s="62"/>
      <c r="M41" s="62"/>
      <c r="N41" s="62"/>
      <c r="O41" s="62"/>
      <c r="P41" s="62"/>
      <c r="Q41" s="62"/>
      <c r="R41" s="62"/>
      <c r="S41" s="62"/>
      <c r="T41" s="62"/>
      <c r="U41" s="57">
        <f t="shared" si="0"/>
        <v>0</v>
      </c>
    </row>
    <row r="42" spans="1:22" s="10" customFormat="1" ht="16.5" hidden="1" customHeight="1" x14ac:dyDescent="0.3">
      <c r="A42" s="21"/>
      <c r="B42" s="17"/>
      <c r="C42" s="15"/>
      <c r="D42" s="15"/>
      <c r="E42" s="15"/>
      <c r="F42" s="15"/>
      <c r="G42" s="15"/>
      <c r="H42" s="18"/>
      <c r="I42" s="18"/>
      <c r="J42" s="18"/>
      <c r="K42" s="18"/>
      <c r="L42" s="62"/>
      <c r="M42" s="62"/>
      <c r="N42" s="62"/>
      <c r="O42" s="62"/>
      <c r="P42" s="62"/>
      <c r="Q42" s="62"/>
      <c r="R42" s="62"/>
      <c r="S42" s="62"/>
      <c r="T42" s="62"/>
      <c r="U42" s="57">
        <f t="shared" si="0"/>
        <v>0</v>
      </c>
    </row>
    <row r="43" spans="1:22" s="10" customFormat="1" ht="16.5" hidden="1" customHeight="1" x14ac:dyDescent="0.3">
      <c r="A43" s="40"/>
      <c r="B43" s="41"/>
      <c r="C43" s="15"/>
      <c r="D43" s="15"/>
      <c r="E43" s="15"/>
      <c r="F43" s="15"/>
      <c r="G43" s="15"/>
      <c r="H43" s="18"/>
      <c r="I43" s="18"/>
      <c r="J43" s="18"/>
      <c r="K43" s="18"/>
      <c r="L43" s="62"/>
      <c r="M43" s="62"/>
      <c r="N43" s="62"/>
      <c r="O43" s="62"/>
      <c r="P43" s="62"/>
      <c r="Q43" s="62"/>
      <c r="R43" s="62"/>
      <c r="S43" s="62"/>
      <c r="T43" s="62"/>
      <c r="U43" s="57">
        <f t="shared" si="0"/>
        <v>0</v>
      </c>
    </row>
    <row r="44" spans="1:22" s="10" customFormat="1" ht="16.5" hidden="1" customHeight="1" x14ac:dyDescent="0.3">
      <c r="A44" s="40"/>
      <c r="B44" s="17"/>
      <c r="C44" s="15"/>
      <c r="D44" s="15"/>
      <c r="E44" s="15"/>
      <c r="F44" s="15"/>
      <c r="G44" s="15"/>
      <c r="H44" s="18"/>
      <c r="I44" s="18"/>
      <c r="J44" s="18"/>
      <c r="K44" s="18"/>
      <c r="L44" s="62"/>
      <c r="M44" s="62"/>
      <c r="N44" s="62"/>
      <c r="O44" s="62"/>
      <c r="P44" s="62"/>
      <c r="Q44" s="62"/>
      <c r="R44" s="62"/>
      <c r="S44" s="62"/>
      <c r="T44" s="62"/>
      <c r="U44" s="57">
        <f t="shared" si="0"/>
        <v>0</v>
      </c>
    </row>
    <row r="45" spans="1:22" s="10" customFormat="1" ht="16.5" hidden="1" customHeight="1" x14ac:dyDescent="0.3">
      <c r="A45" s="40"/>
      <c r="B45" s="17"/>
      <c r="C45" s="15"/>
      <c r="D45" s="15"/>
      <c r="E45" s="15"/>
      <c r="F45" s="15"/>
      <c r="G45" s="15"/>
      <c r="H45" s="18"/>
      <c r="I45" s="18"/>
      <c r="J45" s="18"/>
      <c r="K45" s="18"/>
      <c r="L45" s="62"/>
      <c r="M45" s="62"/>
      <c r="N45" s="62"/>
      <c r="O45" s="62"/>
      <c r="P45" s="62"/>
      <c r="Q45" s="62"/>
      <c r="R45" s="62"/>
      <c r="S45" s="62"/>
      <c r="T45" s="62"/>
      <c r="U45" s="57">
        <f t="shared" si="0"/>
        <v>0</v>
      </c>
    </row>
    <row r="46" spans="1:22" s="10" customFormat="1" ht="16.5" hidden="1" customHeight="1" x14ac:dyDescent="0.3">
      <c r="A46" s="22"/>
      <c r="B46" s="11"/>
      <c r="C46" s="12"/>
      <c r="D46" s="12"/>
      <c r="E46" s="13"/>
      <c r="F46" s="14"/>
      <c r="G46" s="14"/>
      <c r="H46" s="18"/>
      <c r="I46" s="18"/>
      <c r="J46" s="18"/>
      <c r="K46" s="18"/>
      <c r="L46" s="62"/>
      <c r="M46" s="62"/>
      <c r="N46" s="62"/>
      <c r="O46" s="62"/>
      <c r="P46" s="62"/>
      <c r="Q46" s="62"/>
      <c r="R46" s="62"/>
      <c r="S46" s="62"/>
      <c r="T46" s="62"/>
      <c r="U46" s="57">
        <f t="shared" si="0"/>
        <v>0</v>
      </c>
    </row>
    <row r="47" spans="1:22" s="10" customFormat="1" ht="16.5" hidden="1" customHeight="1" x14ac:dyDescent="0.3">
      <c r="A47" s="9" t="s">
        <v>8</v>
      </c>
      <c r="B47" s="11"/>
      <c r="C47" s="12"/>
      <c r="D47" s="12"/>
      <c r="E47" s="13"/>
      <c r="F47" s="14"/>
      <c r="G47" s="14"/>
      <c r="H47" s="18"/>
      <c r="I47" s="18"/>
      <c r="J47" s="18"/>
      <c r="K47" s="18"/>
      <c r="L47" s="62"/>
      <c r="M47" s="62"/>
      <c r="N47" s="62"/>
      <c r="O47" s="62"/>
      <c r="P47" s="62"/>
      <c r="Q47" s="62"/>
      <c r="R47" s="62"/>
      <c r="S47" s="62"/>
      <c r="T47" s="62"/>
      <c r="U47" s="57">
        <f t="shared" si="0"/>
        <v>0</v>
      </c>
    </row>
    <row r="48" spans="1:22" s="10" customFormat="1" ht="16.5" hidden="1" customHeight="1" x14ac:dyDescent="0.3">
      <c r="A48" s="15" t="s">
        <v>48</v>
      </c>
      <c r="B48" s="11"/>
      <c r="C48" s="12"/>
      <c r="D48" s="12"/>
      <c r="E48" s="13"/>
      <c r="F48" s="14"/>
      <c r="G48" s="14"/>
      <c r="H48" s="18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57">
        <f t="shared" si="0"/>
        <v>0</v>
      </c>
    </row>
    <row r="49" spans="1:22" s="23" customFormat="1" ht="15" hidden="1" customHeight="1" x14ac:dyDescent="0.25">
      <c r="A49" s="52" t="s">
        <v>54</v>
      </c>
      <c r="B49" s="50" t="s">
        <v>49</v>
      </c>
      <c r="C49" s="15" t="s">
        <v>50</v>
      </c>
      <c r="D49" s="15" t="s">
        <v>51</v>
      </c>
      <c r="E49" s="15" t="s">
        <v>52</v>
      </c>
      <c r="F49" s="15">
        <v>17.225000000000001</v>
      </c>
      <c r="G49" s="68" t="s">
        <v>40</v>
      </c>
      <c r="H49" s="18"/>
      <c r="I49" s="62">
        <f>69000-1</f>
        <v>68999</v>
      </c>
      <c r="J49" s="62"/>
      <c r="K49" s="62"/>
      <c r="L49" s="62"/>
      <c r="M49" s="62">
        <v>-59000</v>
      </c>
      <c r="N49" s="62"/>
      <c r="O49" s="62"/>
      <c r="P49" s="62"/>
      <c r="Q49" s="62"/>
      <c r="R49" s="62"/>
      <c r="S49" s="62"/>
      <c r="T49" s="62"/>
      <c r="U49" s="57">
        <f t="shared" si="0"/>
        <v>0</v>
      </c>
    </row>
    <row r="50" spans="1:22" s="23" customFormat="1" ht="15" hidden="1" customHeight="1" x14ac:dyDescent="0.25">
      <c r="A50" s="52" t="s">
        <v>54</v>
      </c>
      <c r="B50" s="53" t="s">
        <v>53</v>
      </c>
      <c r="C50" s="15" t="s">
        <v>50</v>
      </c>
      <c r="D50" s="15" t="s">
        <v>51</v>
      </c>
      <c r="E50" s="15" t="s">
        <v>52</v>
      </c>
      <c r="F50" s="15">
        <v>17.225000000000001</v>
      </c>
      <c r="G50" s="68" t="s">
        <v>40</v>
      </c>
      <c r="H50" s="18"/>
      <c r="I50" s="62">
        <v>1</v>
      </c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57">
        <f t="shared" si="0"/>
        <v>0</v>
      </c>
    </row>
    <row r="51" spans="1:22" s="23" customFormat="1" ht="15" hidden="1" customHeight="1" x14ac:dyDescent="0.25">
      <c r="A51" s="40"/>
      <c r="B51" s="17"/>
      <c r="C51" s="15"/>
      <c r="D51" s="15"/>
      <c r="E51" s="15"/>
      <c r="F51" s="15"/>
      <c r="G51" s="15"/>
      <c r="H51" s="18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57">
        <f t="shared" si="0"/>
        <v>0</v>
      </c>
      <c r="V51" s="48"/>
    </row>
    <row r="52" spans="1:22" s="23" customFormat="1" ht="15" hidden="1" customHeight="1" x14ac:dyDescent="0.25">
      <c r="A52" s="21"/>
      <c r="B52" s="17"/>
      <c r="C52" s="15"/>
      <c r="D52" s="15"/>
      <c r="E52" s="15"/>
      <c r="F52" s="15"/>
      <c r="G52" s="15"/>
      <c r="H52" s="18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57">
        <f t="shared" si="0"/>
        <v>0</v>
      </c>
    </row>
    <row r="53" spans="1:22" s="23" customFormat="1" ht="16.5" hidden="1" x14ac:dyDescent="0.3">
      <c r="A53" s="22"/>
      <c r="B53" s="11"/>
      <c r="C53" s="19"/>
      <c r="D53" s="19"/>
      <c r="E53" s="19"/>
      <c r="F53" s="11"/>
      <c r="G53" s="11"/>
      <c r="H53" s="18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57">
        <f t="shared" si="0"/>
        <v>0</v>
      </c>
    </row>
    <row r="54" spans="1:22" s="23" customFormat="1" ht="16.5" hidden="1" x14ac:dyDescent="0.3">
      <c r="A54" s="9" t="s">
        <v>8</v>
      </c>
      <c r="B54" s="11"/>
      <c r="C54" s="19"/>
      <c r="D54" s="19"/>
      <c r="E54" s="19"/>
      <c r="F54" s="11"/>
      <c r="G54" s="11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57">
        <f t="shared" si="0"/>
        <v>0</v>
      </c>
    </row>
    <row r="55" spans="1:22" s="23" customFormat="1" ht="16.5" hidden="1" x14ac:dyDescent="0.3">
      <c r="A55" s="15" t="s">
        <v>59</v>
      </c>
      <c r="B55" s="11"/>
      <c r="C55" s="19"/>
      <c r="D55" s="19"/>
      <c r="E55" s="19"/>
      <c r="F55" s="11"/>
      <c r="G55" s="11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57">
        <f t="shared" si="0"/>
        <v>0</v>
      </c>
    </row>
    <row r="56" spans="1:22" s="23" customFormat="1" ht="16.5" hidden="1" x14ac:dyDescent="0.3">
      <c r="A56" s="54" t="s">
        <v>62</v>
      </c>
      <c r="B56" s="17" t="s">
        <v>63</v>
      </c>
      <c r="C56" s="45" t="s">
        <v>64</v>
      </c>
      <c r="D56" s="15" t="s">
        <v>65</v>
      </c>
      <c r="E56" s="14">
        <v>6501</v>
      </c>
      <c r="F56" s="17">
        <v>17.259</v>
      </c>
      <c r="G56" s="59" t="s">
        <v>30</v>
      </c>
      <c r="H56" s="43"/>
      <c r="I56" s="43"/>
      <c r="J56" s="43">
        <f>753746-1</f>
        <v>753745</v>
      </c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57">
        <f t="shared" si="0"/>
        <v>0</v>
      </c>
    </row>
    <row r="57" spans="1:22" s="23" customFormat="1" ht="16.5" hidden="1" x14ac:dyDescent="0.3">
      <c r="A57" s="54" t="s">
        <v>62</v>
      </c>
      <c r="B57" s="17" t="s">
        <v>66</v>
      </c>
      <c r="C57" s="45" t="s">
        <v>64</v>
      </c>
      <c r="D57" s="15" t="s">
        <v>65</v>
      </c>
      <c r="E57" s="14">
        <v>6501</v>
      </c>
      <c r="F57" s="17">
        <v>17.259</v>
      </c>
      <c r="G57" s="59" t="s">
        <v>30</v>
      </c>
      <c r="H57" s="43"/>
      <c r="I57" s="43"/>
      <c r="J57" s="43">
        <v>1</v>
      </c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57">
        <f t="shared" si="0"/>
        <v>0</v>
      </c>
    </row>
    <row r="58" spans="1:22" s="10" customFormat="1" ht="16.5" hidden="1" x14ac:dyDescent="0.3">
      <c r="A58" s="21" t="s">
        <v>67</v>
      </c>
      <c r="B58" s="17" t="s">
        <v>63</v>
      </c>
      <c r="C58" s="45" t="s">
        <v>68</v>
      </c>
      <c r="D58" s="15" t="s">
        <v>69</v>
      </c>
      <c r="E58" s="15">
        <v>6502</v>
      </c>
      <c r="F58" s="15">
        <v>17.257999999999999</v>
      </c>
      <c r="G58" s="59" t="s">
        <v>30</v>
      </c>
      <c r="H58" s="44"/>
      <c r="I58" s="44"/>
      <c r="J58" s="44">
        <f>76822-1</f>
        <v>76821</v>
      </c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57">
        <f t="shared" si="0"/>
        <v>0</v>
      </c>
    </row>
    <row r="59" spans="1:22" s="10" customFormat="1" ht="16.5" hidden="1" x14ac:dyDescent="0.3">
      <c r="A59" s="21" t="s">
        <v>67</v>
      </c>
      <c r="B59" s="17" t="s">
        <v>66</v>
      </c>
      <c r="C59" s="45" t="s">
        <v>68</v>
      </c>
      <c r="D59" s="15" t="s">
        <v>69</v>
      </c>
      <c r="E59" s="15">
        <v>6502</v>
      </c>
      <c r="F59" s="15">
        <v>17.257999999999999</v>
      </c>
      <c r="G59" s="59" t="s">
        <v>30</v>
      </c>
      <c r="H59" s="44"/>
      <c r="I59" s="44"/>
      <c r="J59" s="44">
        <v>1</v>
      </c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57">
        <f t="shared" si="0"/>
        <v>0</v>
      </c>
    </row>
    <row r="60" spans="1:22" s="10" customFormat="1" ht="16.5" hidden="1" x14ac:dyDescent="0.3">
      <c r="A60" s="33"/>
      <c r="B60" s="17"/>
      <c r="C60" s="15"/>
      <c r="D60" s="15"/>
      <c r="E60" s="15"/>
      <c r="F60" s="15"/>
      <c r="G60" s="59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57">
        <f t="shared" si="0"/>
        <v>0</v>
      </c>
    </row>
    <row r="61" spans="1:22" s="10" customFormat="1" ht="16.5" hidden="1" x14ac:dyDescent="0.3">
      <c r="A61" s="33"/>
      <c r="B61" s="17"/>
      <c r="C61" s="15"/>
      <c r="D61" s="15"/>
      <c r="E61" s="15"/>
      <c r="F61" s="15"/>
      <c r="G61" s="59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57">
        <f t="shared" si="0"/>
        <v>0</v>
      </c>
    </row>
    <row r="62" spans="1:22" s="10" customFormat="1" ht="16.5" hidden="1" x14ac:dyDescent="0.3">
      <c r="A62" s="33"/>
      <c r="B62" s="17"/>
      <c r="C62" s="15"/>
      <c r="D62" s="15"/>
      <c r="E62" s="15"/>
      <c r="F62" s="15"/>
      <c r="G62" s="59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57">
        <f t="shared" si="0"/>
        <v>0</v>
      </c>
    </row>
    <row r="63" spans="1:22" s="10" customFormat="1" ht="16.5" hidden="1" x14ac:dyDescent="0.3">
      <c r="A63" s="21" t="s">
        <v>67</v>
      </c>
      <c r="B63" s="17" t="s">
        <v>63</v>
      </c>
      <c r="C63" s="45" t="s">
        <v>87</v>
      </c>
      <c r="D63" s="15" t="s">
        <v>69</v>
      </c>
      <c r="E63" s="15">
        <v>6502</v>
      </c>
      <c r="F63" s="15">
        <v>17.257999999999999</v>
      </c>
      <c r="G63" s="65" t="s">
        <v>30</v>
      </c>
      <c r="H63" s="43"/>
      <c r="I63" s="43"/>
      <c r="J63" s="43"/>
      <c r="K63" s="43"/>
      <c r="L63" s="43"/>
      <c r="M63" s="43"/>
      <c r="N63" s="43">
        <f>313946-1</f>
        <v>313945</v>
      </c>
      <c r="O63" s="43"/>
      <c r="P63" s="43"/>
      <c r="Q63" s="43"/>
      <c r="R63" s="43"/>
      <c r="S63" s="43"/>
      <c r="T63" s="43"/>
      <c r="U63" s="57">
        <f t="shared" si="0"/>
        <v>0</v>
      </c>
    </row>
    <row r="64" spans="1:22" s="10" customFormat="1" ht="16.5" hidden="1" x14ac:dyDescent="0.3">
      <c r="A64" s="21" t="s">
        <v>67</v>
      </c>
      <c r="B64" s="17" t="s">
        <v>66</v>
      </c>
      <c r="C64" s="45" t="s">
        <v>87</v>
      </c>
      <c r="D64" s="15" t="s">
        <v>69</v>
      </c>
      <c r="E64" s="15">
        <v>6502</v>
      </c>
      <c r="F64" s="15">
        <v>17.257999999999999</v>
      </c>
      <c r="G64" s="65" t="s">
        <v>30</v>
      </c>
      <c r="H64" s="43"/>
      <c r="I64" s="43"/>
      <c r="J64" s="43"/>
      <c r="K64" s="43"/>
      <c r="L64" s="43"/>
      <c r="M64" s="43"/>
      <c r="N64" s="43">
        <v>1</v>
      </c>
      <c r="O64" s="43"/>
      <c r="P64" s="43"/>
      <c r="Q64" s="43"/>
      <c r="R64" s="43"/>
      <c r="S64" s="43"/>
      <c r="T64" s="43"/>
      <c r="U64" s="57">
        <f t="shared" si="0"/>
        <v>0</v>
      </c>
    </row>
    <row r="65" spans="1:21" s="10" customFormat="1" ht="16.5" hidden="1" x14ac:dyDescent="0.3">
      <c r="A65" s="21"/>
      <c r="B65" s="46"/>
      <c r="C65" s="30"/>
      <c r="D65" s="15"/>
      <c r="E65" s="17"/>
      <c r="F65" s="15"/>
      <c r="G65" s="59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57">
        <f t="shared" si="0"/>
        <v>0</v>
      </c>
    </row>
    <row r="66" spans="1:21" s="10" customFormat="1" ht="16.5" hidden="1" x14ac:dyDescent="0.3">
      <c r="A66" s="33" t="s">
        <v>100</v>
      </c>
      <c r="B66" s="17" t="s">
        <v>63</v>
      </c>
      <c r="C66" s="15" t="s">
        <v>101</v>
      </c>
      <c r="D66" s="15" t="s">
        <v>102</v>
      </c>
      <c r="E66" s="15">
        <v>6503</v>
      </c>
      <c r="F66" s="15">
        <v>17.277999999999999</v>
      </c>
      <c r="G66" s="65" t="s">
        <v>30</v>
      </c>
      <c r="H66" s="43"/>
      <c r="I66" s="43"/>
      <c r="J66" s="43"/>
      <c r="K66" s="43"/>
      <c r="L66" s="43"/>
      <c r="M66" s="43"/>
      <c r="N66" s="43"/>
      <c r="O66" s="43"/>
      <c r="P66" s="43">
        <f>79888-1</f>
        <v>79887</v>
      </c>
      <c r="Q66" s="43"/>
      <c r="R66" s="43"/>
      <c r="S66" s="43"/>
      <c r="T66" s="43"/>
      <c r="U66" s="57">
        <f t="shared" si="0"/>
        <v>0</v>
      </c>
    </row>
    <row r="67" spans="1:21" s="10" customFormat="1" ht="16.5" hidden="1" x14ac:dyDescent="0.3">
      <c r="A67" s="33" t="s">
        <v>100</v>
      </c>
      <c r="B67" s="17" t="s">
        <v>66</v>
      </c>
      <c r="C67" s="15" t="s">
        <v>101</v>
      </c>
      <c r="D67" s="15" t="s">
        <v>102</v>
      </c>
      <c r="E67" s="15">
        <v>6503</v>
      </c>
      <c r="F67" s="15">
        <v>17.277999999999999</v>
      </c>
      <c r="G67" s="65" t="s">
        <v>30</v>
      </c>
      <c r="H67" s="43"/>
      <c r="I67" s="43"/>
      <c r="J67" s="43"/>
      <c r="K67" s="43"/>
      <c r="L67" s="43"/>
      <c r="M67" s="43"/>
      <c r="N67" s="43"/>
      <c r="O67" s="43"/>
      <c r="P67" s="43">
        <v>1</v>
      </c>
      <c r="Q67" s="43"/>
      <c r="R67" s="43"/>
      <c r="S67" s="43"/>
      <c r="T67" s="43"/>
      <c r="U67" s="57">
        <f t="shared" si="0"/>
        <v>0</v>
      </c>
    </row>
    <row r="68" spans="1:21" s="23" customFormat="1" ht="15" hidden="1" x14ac:dyDescent="0.25">
      <c r="A68" s="33" t="s">
        <v>100</v>
      </c>
      <c r="B68" s="17" t="s">
        <v>63</v>
      </c>
      <c r="C68" s="15" t="s">
        <v>103</v>
      </c>
      <c r="D68" s="15" t="s">
        <v>102</v>
      </c>
      <c r="E68" s="15">
        <v>6503</v>
      </c>
      <c r="F68" s="15">
        <v>17.277999999999999</v>
      </c>
      <c r="G68" s="65" t="s">
        <v>30</v>
      </c>
      <c r="H68" s="44"/>
      <c r="I68" s="44"/>
      <c r="J68" s="44"/>
      <c r="K68" s="44"/>
      <c r="L68" s="44"/>
      <c r="M68" s="44"/>
      <c r="N68" s="44"/>
      <c r="O68" s="44"/>
      <c r="P68" s="44">
        <f>290706-26500-1</f>
        <v>264205</v>
      </c>
      <c r="Q68" s="44"/>
      <c r="R68" s="44"/>
      <c r="S68" s="44"/>
      <c r="T68" s="44"/>
      <c r="U68" s="57">
        <f t="shared" si="0"/>
        <v>0</v>
      </c>
    </row>
    <row r="69" spans="1:21" s="23" customFormat="1" ht="15" hidden="1" x14ac:dyDescent="0.25">
      <c r="A69" s="33" t="s">
        <v>100</v>
      </c>
      <c r="B69" s="17" t="s">
        <v>66</v>
      </c>
      <c r="C69" s="15" t="s">
        <v>103</v>
      </c>
      <c r="D69" s="15" t="s">
        <v>102</v>
      </c>
      <c r="E69" s="15">
        <v>6503</v>
      </c>
      <c r="F69" s="15">
        <v>17.277999999999999</v>
      </c>
      <c r="G69" s="65" t="s">
        <v>30</v>
      </c>
      <c r="H69" s="44"/>
      <c r="I69" s="44"/>
      <c r="J69" s="44"/>
      <c r="K69" s="44"/>
      <c r="L69" s="44"/>
      <c r="M69" s="44"/>
      <c r="N69" s="44"/>
      <c r="O69" s="44"/>
      <c r="P69" s="44">
        <v>1</v>
      </c>
      <c r="Q69" s="44"/>
      <c r="R69" s="44"/>
      <c r="S69" s="44"/>
      <c r="T69" s="44"/>
      <c r="U69" s="57">
        <f t="shared" si="0"/>
        <v>0</v>
      </c>
    </row>
    <row r="70" spans="1:21" s="10" customFormat="1" ht="16.5" hidden="1" x14ac:dyDescent="0.3">
      <c r="A70" s="21"/>
      <c r="B70" s="17"/>
      <c r="C70" s="42"/>
      <c r="D70" s="15"/>
      <c r="E70" s="17"/>
      <c r="F70" s="15"/>
      <c r="G70" s="15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57">
        <f t="shared" si="0"/>
        <v>0</v>
      </c>
    </row>
    <row r="71" spans="1:21" s="10" customFormat="1" ht="16.5" hidden="1" x14ac:dyDescent="0.3">
      <c r="A71" s="21"/>
      <c r="B71" s="46"/>
      <c r="C71" s="30"/>
      <c r="D71" s="15"/>
      <c r="E71" s="17"/>
      <c r="F71" s="15"/>
      <c r="G71" s="15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57">
        <f t="shared" si="0"/>
        <v>0</v>
      </c>
    </row>
    <row r="72" spans="1:21" s="10" customFormat="1" ht="16.5" hidden="1" x14ac:dyDescent="0.3">
      <c r="A72" s="21"/>
      <c r="B72" s="17"/>
      <c r="C72" s="30"/>
      <c r="D72" s="15"/>
      <c r="E72" s="17"/>
      <c r="F72" s="15"/>
      <c r="G72" s="15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57">
        <f t="shared" si="0"/>
        <v>0</v>
      </c>
    </row>
    <row r="73" spans="1:21" s="10" customFormat="1" ht="16.5" x14ac:dyDescent="0.3">
      <c r="A73" s="21"/>
      <c r="B73" s="17"/>
      <c r="C73" s="30"/>
      <c r="D73" s="15"/>
      <c r="E73" s="17"/>
      <c r="F73" s="15"/>
      <c r="G73" s="15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57">
        <f t="shared" si="0"/>
        <v>0</v>
      </c>
    </row>
    <row r="74" spans="1:21" s="10" customFormat="1" ht="16.5" x14ac:dyDescent="0.3">
      <c r="A74" s="21"/>
      <c r="B74" s="17"/>
      <c r="C74" s="15"/>
      <c r="D74" s="15"/>
      <c r="E74" s="17"/>
      <c r="F74" s="15"/>
      <c r="G74" s="15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57"/>
    </row>
    <row r="75" spans="1:21" s="10" customFormat="1" ht="16.5" x14ac:dyDescent="0.3">
      <c r="A75" s="21" t="s">
        <v>0</v>
      </c>
      <c r="B75" s="21"/>
      <c r="C75" s="24"/>
      <c r="D75" s="24"/>
      <c r="E75" s="24"/>
      <c r="F75" s="24"/>
      <c r="G75" s="24"/>
      <c r="H75" s="43">
        <f>SUM(H8:H74)</f>
        <v>3371.24</v>
      </c>
      <c r="I75" s="43">
        <f>SUM(I47:I52)</f>
        <v>69000</v>
      </c>
      <c r="J75" s="43">
        <f>SUM(J56:J59)</f>
        <v>830568</v>
      </c>
      <c r="K75" s="43">
        <f>SUM(K7:K11)</f>
        <v>284420.45</v>
      </c>
      <c r="L75" s="43">
        <f>SUM(L7:L10)</f>
        <v>95000</v>
      </c>
      <c r="M75" s="43">
        <f>SUM(M48:M53)</f>
        <v>-59000</v>
      </c>
      <c r="N75" s="43">
        <f>SUM(N63:N71)</f>
        <v>313946</v>
      </c>
      <c r="O75" s="43">
        <f>SUM(O13:O31)</f>
        <v>44000</v>
      </c>
      <c r="P75" s="43">
        <f>SUM(P65:P73)</f>
        <v>344094</v>
      </c>
      <c r="Q75" s="43">
        <f>SUM(Q14:Q29)</f>
        <v>22056.949999999997</v>
      </c>
      <c r="R75" s="43">
        <f>SUM(R32:R37)</f>
        <v>15222</v>
      </c>
      <c r="S75" s="43">
        <f>SUM(S14:S74)</f>
        <v>178509</v>
      </c>
      <c r="T75" s="43">
        <f>SUM(T14:T73)</f>
        <v>91262</v>
      </c>
      <c r="U75" s="57"/>
    </row>
    <row r="76" spans="1:21" s="10" customFormat="1" ht="16.5" x14ac:dyDescent="0.3">
      <c r="A76" s="25"/>
      <c r="B76" s="25"/>
      <c r="C76" s="26"/>
      <c r="D76" s="26"/>
      <c r="E76" s="26"/>
      <c r="F76" s="26"/>
      <c r="G76" s="26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8"/>
    </row>
    <row r="77" spans="1:21" s="10" customFormat="1" ht="16.5" x14ac:dyDescent="0.3">
      <c r="A77" s="23" t="s">
        <v>19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</row>
    <row r="78" spans="1:21" s="10" customFormat="1" ht="16.5" hidden="1" x14ac:dyDescent="0.3">
      <c r="A78" s="23" t="s">
        <v>46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</row>
    <row r="79" spans="1:21" s="10" customFormat="1" ht="16.5" hidden="1" x14ac:dyDescent="0.3">
      <c r="A79" s="25" t="s">
        <v>41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</row>
    <row r="80" spans="1:21" ht="15" hidden="1" x14ac:dyDescent="0.25">
      <c r="A80" s="23" t="s">
        <v>56</v>
      </c>
    </row>
    <row r="81" spans="1:13" ht="15" hidden="1" x14ac:dyDescent="0.25">
      <c r="A81" s="25" t="s">
        <v>57</v>
      </c>
    </row>
    <row r="82" spans="1:13" ht="15" hidden="1" x14ac:dyDescent="0.25">
      <c r="A82" s="23" t="s">
        <v>60</v>
      </c>
    </row>
    <row r="83" spans="1:13" ht="15" hidden="1" x14ac:dyDescent="0.25">
      <c r="A83" s="25" t="s">
        <v>61</v>
      </c>
    </row>
    <row r="84" spans="1:13" ht="15" hidden="1" x14ac:dyDescent="0.25">
      <c r="A84" s="23" t="s">
        <v>70</v>
      </c>
    </row>
    <row r="85" spans="1:13" ht="15" hidden="1" x14ac:dyDescent="0.25">
      <c r="A85" s="25" t="s">
        <v>71</v>
      </c>
    </row>
    <row r="86" spans="1:13" ht="15" hidden="1" x14ac:dyDescent="0.25">
      <c r="A86" s="23" t="s">
        <v>78</v>
      </c>
    </row>
    <row r="87" spans="1:13" ht="15" hidden="1" x14ac:dyDescent="0.25">
      <c r="A87" s="25" t="s">
        <v>77</v>
      </c>
    </row>
    <row r="88" spans="1:13" ht="15" hidden="1" x14ac:dyDescent="0.25">
      <c r="A88" s="23" t="s">
        <v>82</v>
      </c>
    </row>
    <row r="89" spans="1:13" ht="15" hidden="1" x14ac:dyDescent="0.25">
      <c r="A89" s="25" t="s">
        <v>83</v>
      </c>
    </row>
    <row r="90" spans="1:13" ht="15" hidden="1" x14ac:dyDescent="0.25">
      <c r="A90" s="23" t="s">
        <v>85</v>
      </c>
    </row>
    <row r="91" spans="1:13" ht="15" hidden="1" x14ac:dyDescent="0.25">
      <c r="A91" s="25" t="s">
        <v>84</v>
      </c>
    </row>
    <row r="92" spans="1:13" ht="15" hidden="1" x14ac:dyDescent="0.25">
      <c r="A92" s="23" t="s">
        <v>95</v>
      </c>
    </row>
    <row r="93" spans="1:13" ht="15" hidden="1" x14ac:dyDescent="0.25">
      <c r="A93" s="25" t="s">
        <v>94</v>
      </c>
    </row>
    <row r="94" spans="1:13" s="70" customFormat="1" hidden="1" x14ac:dyDescent="0.25">
      <c r="A94" s="69" t="s">
        <v>96</v>
      </c>
      <c r="C94" s="71"/>
      <c r="D94" s="71"/>
      <c r="E94" s="71"/>
      <c r="F94" s="71"/>
      <c r="G94" s="71"/>
      <c r="H94" s="72"/>
      <c r="I94" s="72"/>
      <c r="J94" s="72"/>
      <c r="K94" s="72"/>
      <c r="L94" s="72"/>
      <c r="M94" s="72"/>
    </row>
    <row r="95" spans="1:13" hidden="1" x14ac:dyDescent="0.25"/>
    <row r="97" spans="1:1" ht="15" hidden="1" x14ac:dyDescent="0.25">
      <c r="A97" s="23" t="s">
        <v>99</v>
      </c>
    </row>
    <row r="98" spans="1:1" ht="15" hidden="1" x14ac:dyDescent="0.25">
      <c r="A98" s="25" t="s">
        <v>104</v>
      </c>
    </row>
    <row r="99" spans="1:1" ht="15" hidden="1" x14ac:dyDescent="0.25">
      <c r="A99" s="23" t="s">
        <v>106</v>
      </c>
    </row>
    <row r="100" spans="1:1" ht="15" hidden="1" x14ac:dyDescent="0.25">
      <c r="A100" s="25" t="s">
        <v>105</v>
      </c>
    </row>
    <row r="101" spans="1:1" ht="15" hidden="1" x14ac:dyDescent="0.25">
      <c r="A101" s="23" t="s">
        <v>130</v>
      </c>
    </row>
    <row r="102" spans="1:1" ht="15" hidden="1" x14ac:dyDescent="0.25">
      <c r="A102" s="25" t="s">
        <v>129</v>
      </c>
    </row>
    <row r="103" spans="1:1" ht="15" hidden="1" x14ac:dyDescent="0.25">
      <c r="A103" s="23" t="s">
        <v>134</v>
      </c>
    </row>
    <row r="104" spans="1:1" ht="15" hidden="1" x14ac:dyDescent="0.25">
      <c r="A104" s="25" t="s">
        <v>94</v>
      </c>
    </row>
    <row r="105" spans="1:1" ht="15" x14ac:dyDescent="0.25">
      <c r="A105" s="23" t="s">
        <v>141</v>
      </c>
    </row>
    <row r="106" spans="1:1" ht="15" x14ac:dyDescent="0.25">
      <c r="A106" s="25" t="s">
        <v>140</v>
      </c>
    </row>
    <row r="117" spans="1:1" ht="15" x14ac:dyDescent="0.25">
      <c r="A117" s="23" t="s">
        <v>38</v>
      </c>
    </row>
    <row r="118" spans="1:1" ht="15" x14ac:dyDescent="0.25">
      <c r="A118" s="61" t="s">
        <v>37</v>
      </c>
    </row>
    <row r="119" spans="1:1" ht="15" x14ac:dyDescent="0.25">
      <c r="A119" s="23" t="s">
        <v>36</v>
      </c>
    </row>
    <row r="120" spans="1:1" ht="15" x14ac:dyDescent="0.25">
      <c r="A120" s="61" t="s">
        <v>35</v>
      </c>
    </row>
  </sheetData>
  <mergeCells count="1">
    <mergeCell ref="B1:H1"/>
  </mergeCells>
  <phoneticPr fontId="0" type="noConversion"/>
  <hyperlinks>
    <hyperlink ref="A94" r:id="rId1" display="mailto:Lisa.J.Caissie@mass.gov" xr:uid="{38FFF9A2-534A-4851-AFBC-DFDF00DF075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2019-01-09T16:35:17Z</cp:lastPrinted>
  <dcterms:created xsi:type="dcterms:W3CDTF">2000-04-13T13:33:42Z</dcterms:created>
  <dcterms:modified xsi:type="dcterms:W3CDTF">2025-01-15T18:29:21Z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