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81553C84-C71F-4E4B-99A0-F39BA1D3BD8A}" xr6:coauthVersionLast="47" xr6:coauthVersionMax="47" xr10:uidLastSave="{00000000-0000-0000-0000-000000000000}"/>
  <bookViews>
    <workbookView xWindow="300" yWindow="900" windowWidth="28500" windowHeight="15300" xr2:uid="{00000000-000D-0000-FFFF-FFFF00000000}"/>
  </bookViews>
  <sheets>
    <sheet name="HAMPDEN" sheetId="2" r:id="rId1"/>
    <sheet name="Sheet1" sheetId="3" r:id="rId2"/>
  </sheets>
  <definedNames>
    <definedName name="_xlnm.Print_Area" localSheetId="0">HAMPDEN!$A$1:$H$69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35" i="2" l="1"/>
  <c r="R67" i="2"/>
  <c r="S62" i="2"/>
  <c r="S63" i="2"/>
  <c r="S64" i="2"/>
  <c r="S61" i="2"/>
  <c r="Q67" i="2"/>
  <c r="S19" i="2"/>
  <c r="S21" i="2"/>
  <c r="P20" i="2"/>
  <c r="P18" i="2"/>
  <c r="S18" i="2" s="1"/>
  <c r="S60" i="2"/>
  <c r="O59" i="2"/>
  <c r="O67" i="2" s="1"/>
  <c r="N15" i="2"/>
  <c r="N67" i="2" s="1"/>
  <c r="S30" i="2"/>
  <c r="M67" i="2"/>
  <c r="S31" i="2"/>
  <c r="L67" i="2"/>
  <c r="S55" i="2"/>
  <c r="S57" i="2"/>
  <c r="K56" i="2"/>
  <c r="S56" i="2" s="1"/>
  <c r="K54" i="2"/>
  <c r="S54" i="2" s="1"/>
  <c r="J10" i="2"/>
  <c r="S10" i="2" s="1"/>
  <c r="J8" i="2"/>
  <c r="S9" i="2"/>
  <c r="S11" i="2"/>
  <c r="S12" i="2"/>
  <c r="S13" i="2"/>
  <c r="S14" i="2"/>
  <c r="S49" i="2"/>
  <c r="I48" i="2"/>
  <c r="I67" i="2" s="1"/>
  <c r="S58" i="2"/>
  <c r="S59" i="2" l="1"/>
  <c r="P67" i="2"/>
  <c r="S20" i="2"/>
  <c r="K67" i="2"/>
  <c r="J67" i="2"/>
  <c r="S8" i="2"/>
  <c r="S48" i="2"/>
  <c r="S66" i="2"/>
  <c r="H67" i="2"/>
</calcChain>
</file>

<file path=xl/sharedStrings.xml><?xml version="1.0" encoding="utf-8"?>
<sst xmlns="http://schemas.openxmlformats.org/spreadsheetml/2006/main" count="219" uniqueCount="145">
  <si>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</si>
  <si>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</si>
  <si>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</si>
  <si>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</si>
  <si>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</si>
  <si>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</si>
  <si>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</si>
  <si>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</si>
  <si>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</si>
  <si>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</si>
  <si>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</si>
  <si>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</si>
  <si>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HAMPDEN REB</t>
  </si>
  <si>
    <t>N/A</t>
  </si>
  <si>
    <t>WP 10%</t>
  </si>
  <si>
    <t>WP 90%</t>
  </si>
  <si>
    <t>7002-6625</t>
  </si>
  <si>
    <t>J324</t>
  </si>
  <si>
    <t>4400-3067</t>
  </si>
  <si>
    <t>K103</t>
  </si>
  <si>
    <t>Compatibility Report for HAMPDEN INITIAL BUDGET FY22.xls</t>
  </si>
  <si>
    <t>Run on 6/7/2021 14:30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</si>
  <si>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</si>
  <si>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</si>
  <si>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</si>
  <si>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</si>
  <si>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</si>
  <si>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</si>
  <si>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7003-1631</t>
  </si>
  <si>
    <t>7003-1778</t>
  </si>
  <si>
    <t>7003-1630</t>
  </si>
  <si>
    <t>7002-6626</t>
  </si>
  <si>
    <t>K105</t>
  </si>
  <si>
    <t>K107</t>
  </si>
  <si>
    <t>7003-0135</t>
  </si>
  <si>
    <t>K264</t>
  </si>
  <si>
    <t>7003-0803</t>
  </si>
  <si>
    <t>K284</t>
  </si>
  <si>
    <t>FAIN #</t>
  </si>
  <si>
    <t>AA-38535-22-55-A-25</t>
  </si>
  <si>
    <t>DV35786-21-55-5-25</t>
  </si>
  <si>
    <t>TA38685-22-55-A-25</t>
  </si>
  <si>
    <t>ES38736-22-55-A-25</t>
  </si>
  <si>
    <t>CT EOL 23CCHAMPTRADE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</si>
  <si>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</si>
  <si>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</si>
  <si>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</si>
  <si>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</si>
  <si>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</si>
  <si>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</si>
  <si>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</si>
  <si>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K2VQNMQHQTK6</t>
  </si>
  <si>
    <t>VC6000227012</t>
  </si>
  <si>
    <t>WPP SNAP EXPANSION</t>
  </si>
  <si>
    <t>UI-35950-21-60-A-25</t>
  </si>
  <si>
    <t>TO ADD WPP SNAP EXPANSION FUNDS</t>
  </si>
  <si>
    <t>INITIAL AWARD FY25</t>
  </si>
  <si>
    <t>CT EOL 25CCHAMPWP</t>
  </si>
  <si>
    <t>JULY 1, 2024-SEPT. 30, 2024</t>
  </si>
  <si>
    <t>F20243067</t>
  </si>
  <si>
    <t>INITIAL AWARD FY25 JUNE 5, 2024</t>
  </si>
  <si>
    <t>234MA441Q7503 </t>
  </si>
  <si>
    <t>BUDGET #1 FY25</t>
  </si>
  <si>
    <t>CT EOL 25CCHAMPNEGREA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</si>
  <si>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</si>
  <si>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</si>
  <si>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</si>
  <si>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</si>
  <si>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</si>
  <si>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</si>
  <si>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#1 FY25 JULY 23, 2024</t>
  </si>
  <si>
    <t>TO ADD RESEA FUNDS</t>
  </si>
  <si>
    <t>BUDGET #2 FY25</t>
  </si>
  <si>
    <t>BUDGET #2 FY25 AUGUST 2, 2024</t>
  </si>
  <si>
    <t>TO ADD WIOA FUNDS</t>
  </si>
  <si>
    <t>CT EOL 25CCHAMPWIA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</si>
  <si>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</si>
  <si>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</si>
  <si>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</si>
  <si>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</si>
  <si>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</si>
  <si>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</si>
  <si>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#3 FY25 SEPTEMBER 3, 2024</t>
  </si>
  <si>
    <t>TO ADD WP FUNDS</t>
  </si>
  <si>
    <t>FES2025</t>
  </si>
  <si>
    <t>JULY 1, 2025-JUNE 30, 2026</t>
  </si>
  <si>
    <t>BUDGET #3 FY25</t>
  </si>
  <si>
    <t>BUDGET #4 FY25</t>
  </si>
  <si>
    <t>TO ADD SOS FUNDS</t>
  </si>
  <si>
    <t>BUDGET #4 FY25 SEPT 18, 2024</t>
  </si>
  <si>
    <t>CT EOL 25CCHAMPSOSWTF</t>
  </si>
  <si>
    <t>STATE ONE STOP</t>
  </si>
  <si>
    <t>STOSCC2025</t>
  </si>
  <si>
    <t>BUDGET #5 FY25</t>
  </si>
  <si>
    <t>BUDGET #5 FY25 SEPT 20, 2024</t>
  </si>
  <si>
    <t>TO ADD WTF FUNDS</t>
  </si>
  <si>
    <t>WORKFORCE TRAINING FUND</t>
  </si>
  <si>
    <t>WTRUSTF25</t>
  </si>
  <si>
    <t>TO ADD WIOA ADULT FUNDS</t>
  </si>
  <si>
    <t>BUDGET #6 FY25 NOVEMBER 4, 2024</t>
  </si>
  <si>
    <t>FWIAADT25B</t>
  </si>
  <si>
    <t>BUDGET #6 FY25</t>
  </si>
  <si>
    <t>BUDGET #7 FY25</t>
  </si>
  <si>
    <t>TO ADD SHELTER FUNDS</t>
  </si>
  <si>
    <t>OCTOBER 1,2024-JUNE 30, 2025</t>
  </si>
  <si>
    <t>WKFO107425</t>
  </si>
  <si>
    <t>7002-1074</t>
  </si>
  <si>
    <t>EDCS</t>
  </si>
  <si>
    <t>JULY 1, 2025-DECEMBER 31, 2025</t>
  </si>
  <si>
    <t>BUDGET #7 FY25 NOVEMBER 20, 2024</t>
  </si>
  <si>
    <t>PART 1:  MCC CAPACITY-EA SHELTER SUPPLEMENTAL FUNDING</t>
  </si>
  <si>
    <t>Friendly Reminder:  You must submit a budget and budget narrative for these funds.  Please submit by COB, December 9th, 2024 to Lisa Caissie at Lisa.J.Caissie@mass.gov.  Thank you.</t>
  </si>
  <si>
    <t>BUDGET #8 FY25</t>
  </si>
  <si>
    <t>TO ADD FY25 DISLOCATED WORKER</t>
  </si>
  <si>
    <t>BUDGET #8 FY25 NOVEMBER 21, 2024</t>
  </si>
  <si>
    <t>DISLOCATED WORKER</t>
  </si>
  <si>
    <t>FWIADWK25A</t>
  </si>
  <si>
    <t>FWIADWK25B</t>
  </si>
  <si>
    <t>BUDGET #9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</si>
  <si>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</si>
  <si>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</si>
  <si>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</si>
  <si>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</si>
  <si>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</si>
  <si>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</si>
  <si>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</si>
  <si>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</si>
  <si>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</si>
  <si>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</si>
  <si>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</si>
  <si>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</si>
  <si>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</si>
  <si>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</si>
  <si>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</si>
  <si>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</si>
  <si>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PARTNER FUNDS</t>
  </si>
  <si>
    <t>BUDGET #9 FY25 DECEMBER 20, 2024</t>
  </si>
  <si>
    <t>BUDGET #10 FY25</t>
  </si>
  <si>
    <t>TO ADD JVSG FUNDS</t>
  </si>
  <si>
    <t>BUDGET #10 FY25 DECEMBER 23, 2024</t>
  </si>
  <si>
    <t>CT EOL 25CCHAMPVETSUI</t>
  </si>
  <si>
    <t xml:space="preserve">JVSG FY25 Infrastructure </t>
  </si>
  <si>
    <t>FVETS2024</t>
  </si>
  <si>
    <t>7002-6628</t>
  </si>
  <si>
    <t>K109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</si>
</sst>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0"/>
      <name val="Arial"/>
      <family val="2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Book Antiqua"/>
      <family val="1"/>
    </font>
    <font>
      <sz val="11"/>
      <color theme="1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0" fillId="0" borderId="0"/>
    <xf numFmtId="0" fontId="23" fillId="0" borderId="0" applyNumberFormat="0" applyFill="0" applyBorder="0" applyAlignment="0" applyProtection="0"/>
  </cellStyleXfs>
  <cellXfs count="9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4" fontId="8" fillId="0" borderId="1" xfId="1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2" xfId="0" applyFont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13" fillId="0" borderId="1" xfId="0" quotePrefix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8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/>
    </xf>
    <xf numFmtId="3" fontId="7" fillId="0" borderId="0" xfId="0" applyNumberFormat="1" applyFont="1"/>
    <xf numFmtId="0" fontId="8" fillId="0" borderId="0" xfId="0" applyFont="1" applyAlignment="1">
      <alignment horizontal="center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8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5" fillId="0" borderId="0" xfId="0" applyFont="1"/>
    <xf numFmtId="0" fontId="14" fillId="0" borderId="1" xfId="0" applyFont="1" applyBorder="1"/>
    <xf numFmtId="0" fontId="18" fillId="0" borderId="10" xfId="0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21" fillId="0" borderId="10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22" fillId="0" borderId="1" xfId="0" applyFont="1" applyBorder="1" applyAlignment="1">
      <alignment vertical="center"/>
    </xf>
    <xf numFmtId="0" fontId="24" fillId="2" borderId="0" xfId="3" applyFont="1" applyFill="1" applyAlignment="1">
      <alignment vertical="center"/>
    </xf>
    <xf numFmtId="0" fontId="25" fillId="2" borderId="0" xfId="0" applyFont="1" applyFill="1"/>
    <xf numFmtId="0" fontId="25" fillId="2" borderId="0" xfId="0" applyFont="1" applyFill="1" applyAlignment="1">
      <alignment horizontal="center"/>
    </xf>
    <xf numFmtId="44" fontId="25" fillId="2" borderId="0" xfId="1" applyFont="1" applyFill="1" applyAlignment="1">
      <alignment horizontal="center"/>
    </xf>
    <xf numFmtId="0" fontId="15" fillId="0" borderId="0" xfId="0" applyFont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/>
    </xf>
    <xf numFmtId="0" fontId="13" fillId="0" borderId="11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1"/>
  <sheetViews>
    <sheetView tabSelected="1" zoomScale="110" zoomScaleNormal="110" workbookViewId="0">
      <selection activeCell="A5" sqref="A5"/>
    </sheetView>
  </sheetViews>
  <sheetFormatPr defaultColWidth="9.28515625" defaultRowHeight="13.5" x14ac:dyDescent="0.25"/>
  <cols>
    <col min="1" max="1" width="54.85546875" style="3" customWidth="1"/>
    <col min="2" max="2" width="32.8554687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28515625" style="2" customWidth="1"/>
    <col min="7" max="7" width="23.42578125" style="2" customWidth="1"/>
    <col min="8" max="8" width="19.7109375" style="2" hidden="1" customWidth="1"/>
    <col min="9" max="12" width="18" style="2" hidden="1" customWidth="1"/>
    <col min="13" max="17" width="17.85546875" style="2" hidden="1" customWidth="1"/>
    <col min="18" max="18" width="17.85546875" style="2" customWidth="1"/>
    <col min="19" max="19" width="13.85546875" style="3" hidden="1" customWidth="1"/>
    <col min="20" max="20" width="13.7109375" style="3" bestFit="1" customWidth="1"/>
    <col min="21" max="21" width="7.7109375" style="3" bestFit="1" customWidth="1"/>
    <col min="22" max="16384" width="9.28515625" style="3"/>
  </cols>
  <sheetData>
    <row r="1" spans="1:19" ht="20.25" x14ac:dyDescent="0.3">
      <c r="A1" s="3" t="s">
        <v>11</v>
      </c>
      <c r="B1" s="91" t="s">
        <v>10</v>
      </c>
      <c r="C1" s="92"/>
      <c r="D1" s="92"/>
      <c r="E1" s="92"/>
      <c r="F1" s="92"/>
      <c r="G1" s="92"/>
      <c r="H1" s="92"/>
      <c r="I1" s="61"/>
      <c r="J1" s="61"/>
      <c r="K1" s="61"/>
      <c r="L1" s="61"/>
      <c r="M1" s="61"/>
      <c r="N1" s="61"/>
      <c r="O1" s="61"/>
      <c r="P1" s="61"/>
      <c r="Q1" s="61"/>
      <c r="R1" s="61"/>
    </row>
    <row r="2" spans="1:19" ht="20.25" x14ac:dyDescent="0.3">
      <c r="B2" s="6"/>
      <c r="C2" s="6"/>
      <c r="D2" s="6"/>
      <c r="E2" s="7"/>
      <c r="F2" s="7"/>
      <c r="G2" s="7"/>
    </row>
    <row r="3" spans="1:19" ht="20.25" x14ac:dyDescent="0.3">
      <c r="A3" s="4" t="s">
        <v>12</v>
      </c>
      <c r="B3" s="6" t="s">
        <v>7</v>
      </c>
      <c r="C3" s="1"/>
    </row>
    <row r="4" spans="1:19" ht="21" thickBot="1" x14ac:dyDescent="0.35">
      <c r="A4" s="4"/>
      <c r="B4" s="5"/>
      <c r="C4" s="1"/>
    </row>
    <row r="5" spans="1:19" s="10" customFormat="1" ht="30.75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63" t="s">
        <v>38</v>
      </c>
      <c r="H5" s="9" t="s">
        <v>56</v>
      </c>
      <c r="I5" s="63" t="s">
        <v>62</v>
      </c>
      <c r="J5" s="63" t="s">
        <v>72</v>
      </c>
      <c r="K5" s="63" t="s">
        <v>86</v>
      </c>
      <c r="L5" s="63" t="s">
        <v>87</v>
      </c>
      <c r="M5" s="63" t="s">
        <v>93</v>
      </c>
      <c r="N5" s="63" t="s">
        <v>101</v>
      </c>
      <c r="O5" s="63" t="s">
        <v>102</v>
      </c>
      <c r="P5" s="63" t="s">
        <v>112</v>
      </c>
      <c r="Q5" s="63" t="s">
        <v>118</v>
      </c>
      <c r="R5" s="63" t="s">
        <v>137</v>
      </c>
      <c r="S5" s="27" t="s">
        <v>6</v>
      </c>
    </row>
    <row r="6" spans="1:19" s="10" customFormat="1" ht="16.5" hidden="1" x14ac:dyDescent="0.3">
      <c r="A6" s="9" t="s">
        <v>8</v>
      </c>
      <c r="B6" s="9"/>
      <c r="C6" s="9"/>
      <c r="D6" s="9"/>
      <c r="E6" s="9"/>
      <c r="F6" s="9"/>
      <c r="G6" s="9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27"/>
    </row>
    <row r="7" spans="1:19" s="10" customFormat="1" ht="16.5" hidden="1" x14ac:dyDescent="0.3">
      <c r="A7" s="15" t="s">
        <v>75</v>
      </c>
      <c r="B7" s="9"/>
      <c r="C7" s="9"/>
      <c r="D7" s="9"/>
      <c r="E7" s="9"/>
      <c r="F7" s="9"/>
      <c r="G7" s="9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27"/>
    </row>
    <row r="8" spans="1:19" s="10" customFormat="1" ht="16.5" hidden="1" x14ac:dyDescent="0.3">
      <c r="A8" s="66" t="s">
        <v>76</v>
      </c>
      <c r="B8" s="16" t="s">
        <v>77</v>
      </c>
      <c r="C8" s="46" t="s">
        <v>78</v>
      </c>
      <c r="D8" s="15" t="s">
        <v>28</v>
      </c>
      <c r="E8" s="15">
        <v>6501</v>
      </c>
      <c r="F8" s="16">
        <v>17.259</v>
      </c>
      <c r="G8" s="70" t="s">
        <v>39</v>
      </c>
      <c r="H8" s="32"/>
      <c r="I8" s="32"/>
      <c r="J8" s="32">
        <f>1924988-1</f>
        <v>1924987</v>
      </c>
      <c r="K8" s="32"/>
      <c r="L8" s="32"/>
      <c r="M8" s="32"/>
      <c r="N8" s="32"/>
      <c r="O8" s="32"/>
      <c r="P8" s="32"/>
      <c r="Q8" s="32"/>
      <c r="R8" s="32"/>
      <c r="S8" s="33">
        <f>SUM(J8)</f>
        <v>1924987</v>
      </c>
    </row>
    <row r="9" spans="1:19" s="10" customFormat="1" ht="16.5" hidden="1" x14ac:dyDescent="0.3">
      <c r="A9" s="66" t="s">
        <v>76</v>
      </c>
      <c r="B9" s="16" t="s">
        <v>79</v>
      </c>
      <c r="C9" s="46" t="s">
        <v>78</v>
      </c>
      <c r="D9" s="15" t="s">
        <v>28</v>
      </c>
      <c r="E9" s="15">
        <v>6501</v>
      </c>
      <c r="F9" s="16">
        <v>17.259</v>
      </c>
      <c r="G9" s="70" t="s">
        <v>39</v>
      </c>
      <c r="H9" s="32"/>
      <c r="I9" s="32"/>
      <c r="J9" s="32">
        <v>1</v>
      </c>
      <c r="K9" s="32"/>
      <c r="L9" s="32"/>
      <c r="M9" s="32"/>
      <c r="N9" s="32"/>
      <c r="O9" s="32"/>
      <c r="P9" s="32"/>
      <c r="Q9" s="32"/>
      <c r="R9" s="32"/>
      <c r="S9" s="33">
        <f t="shared" ref="S9:S14" si="0">SUM(J9)</f>
        <v>1</v>
      </c>
    </row>
    <row r="10" spans="1:19" s="10" customFormat="1" ht="16.5" hidden="1" x14ac:dyDescent="0.3">
      <c r="A10" s="19" t="s">
        <v>80</v>
      </c>
      <c r="B10" s="16" t="s">
        <v>77</v>
      </c>
      <c r="C10" s="46" t="s">
        <v>81</v>
      </c>
      <c r="D10" s="15" t="s">
        <v>30</v>
      </c>
      <c r="E10" s="15">
        <v>6502</v>
      </c>
      <c r="F10" s="15">
        <v>17.257999999999999</v>
      </c>
      <c r="G10" s="70" t="s">
        <v>39</v>
      </c>
      <c r="H10" s="32"/>
      <c r="I10" s="32"/>
      <c r="J10" s="32">
        <f>336214-1</f>
        <v>336213</v>
      </c>
      <c r="K10" s="32"/>
      <c r="L10" s="32"/>
      <c r="M10" s="32"/>
      <c r="N10" s="32"/>
      <c r="O10" s="32"/>
      <c r="P10" s="32"/>
      <c r="Q10" s="32"/>
      <c r="R10" s="32"/>
      <c r="S10" s="33">
        <f t="shared" si="0"/>
        <v>336213</v>
      </c>
    </row>
    <row r="11" spans="1:19" s="10" customFormat="1" ht="16.5" hidden="1" x14ac:dyDescent="0.3">
      <c r="A11" s="19" t="s">
        <v>80</v>
      </c>
      <c r="B11" s="16" t="s">
        <v>79</v>
      </c>
      <c r="C11" s="46" t="s">
        <v>81</v>
      </c>
      <c r="D11" s="15" t="s">
        <v>30</v>
      </c>
      <c r="E11" s="15">
        <v>6502</v>
      </c>
      <c r="F11" s="15">
        <v>17.257999999999999</v>
      </c>
      <c r="G11" s="70" t="s">
        <v>39</v>
      </c>
      <c r="H11" s="32"/>
      <c r="I11" s="32"/>
      <c r="J11" s="32">
        <v>1</v>
      </c>
      <c r="K11" s="32"/>
      <c r="L11" s="32"/>
      <c r="M11" s="32"/>
      <c r="N11" s="32"/>
      <c r="O11" s="32"/>
      <c r="P11" s="32"/>
      <c r="Q11" s="32"/>
      <c r="R11" s="32"/>
      <c r="S11" s="33">
        <f t="shared" si="0"/>
        <v>1</v>
      </c>
    </row>
    <row r="12" spans="1:19" s="10" customFormat="1" ht="16.5" hidden="1" x14ac:dyDescent="0.3">
      <c r="A12" s="31"/>
      <c r="B12" s="16"/>
      <c r="C12" s="15"/>
      <c r="D12" s="15"/>
      <c r="E12" s="15"/>
      <c r="F12" s="15"/>
      <c r="G12" s="70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3">
        <f t="shared" si="0"/>
        <v>0</v>
      </c>
    </row>
    <row r="13" spans="1:19" s="10" customFormat="1" ht="16.5" hidden="1" x14ac:dyDescent="0.3">
      <c r="A13" s="31"/>
      <c r="B13" s="16"/>
      <c r="C13" s="15"/>
      <c r="D13" s="15"/>
      <c r="E13" s="15"/>
      <c r="F13" s="15"/>
      <c r="G13" s="70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3">
        <f t="shared" si="0"/>
        <v>0</v>
      </c>
    </row>
    <row r="14" spans="1:19" s="10" customFormat="1" ht="16.5" hidden="1" x14ac:dyDescent="0.3">
      <c r="A14" s="31"/>
      <c r="B14" s="16"/>
      <c r="C14" s="15"/>
      <c r="D14" s="15"/>
      <c r="E14" s="15"/>
      <c r="F14" s="15"/>
      <c r="G14" s="70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3">
        <f t="shared" si="0"/>
        <v>0</v>
      </c>
    </row>
    <row r="15" spans="1:19" s="10" customFormat="1" ht="16.5" hidden="1" x14ac:dyDescent="0.3">
      <c r="A15" s="19" t="s">
        <v>80</v>
      </c>
      <c r="B15" s="16" t="s">
        <v>77</v>
      </c>
      <c r="C15" s="46" t="s">
        <v>100</v>
      </c>
      <c r="D15" s="15" t="s">
        <v>30</v>
      </c>
      <c r="E15" s="15">
        <v>6502</v>
      </c>
      <c r="F15" s="15">
        <v>17.257999999999999</v>
      </c>
      <c r="G15" s="76" t="s">
        <v>39</v>
      </c>
      <c r="H15" s="32"/>
      <c r="I15" s="32"/>
      <c r="J15" s="32"/>
      <c r="K15" s="32"/>
      <c r="L15" s="32"/>
      <c r="M15" s="32"/>
      <c r="N15" s="32">
        <f>1374006-1</f>
        <v>1374005</v>
      </c>
      <c r="O15" s="32"/>
      <c r="P15" s="32"/>
      <c r="Q15" s="32"/>
      <c r="R15" s="32"/>
      <c r="S15" s="33"/>
    </row>
    <row r="16" spans="1:19" s="10" customFormat="1" ht="16.5" hidden="1" x14ac:dyDescent="0.3">
      <c r="A16" s="19" t="s">
        <v>80</v>
      </c>
      <c r="B16" s="16" t="s">
        <v>79</v>
      </c>
      <c r="C16" s="46" t="s">
        <v>100</v>
      </c>
      <c r="D16" s="15" t="s">
        <v>30</v>
      </c>
      <c r="E16" s="15">
        <v>6502</v>
      </c>
      <c r="F16" s="15">
        <v>17.257999999999999</v>
      </c>
      <c r="G16" s="76" t="s">
        <v>39</v>
      </c>
      <c r="H16" s="32"/>
      <c r="I16" s="32"/>
      <c r="J16" s="32"/>
      <c r="K16" s="32"/>
      <c r="L16" s="32"/>
      <c r="M16" s="32"/>
      <c r="N16" s="32">
        <v>1</v>
      </c>
      <c r="O16" s="32"/>
      <c r="P16" s="32"/>
      <c r="Q16" s="32"/>
      <c r="R16" s="32"/>
      <c r="S16" s="33"/>
    </row>
    <row r="17" spans="1:20" s="10" customFormat="1" ht="16.5" hidden="1" x14ac:dyDescent="0.3">
      <c r="A17" s="31"/>
      <c r="B17" s="42"/>
      <c r="C17" s="27"/>
      <c r="D17" s="15"/>
      <c r="E17" s="16"/>
      <c r="F17" s="15"/>
      <c r="G17" s="70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3"/>
    </row>
    <row r="18" spans="1:20" s="10" customFormat="1" ht="16.5" hidden="1" x14ac:dyDescent="0.3">
      <c r="A18" s="31" t="s">
        <v>115</v>
      </c>
      <c r="B18" s="16" t="s">
        <v>77</v>
      </c>
      <c r="C18" s="15" t="s">
        <v>116</v>
      </c>
      <c r="D18" s="15" t="s">
        <v>29</v>
      </c>
      <c r="E18" s="15">
        <v>6503</v>
      </c>
      <c r="F18" s="15">
        <v>17.277999999999999</v>
      </c>
      <c r="G18" s="76" t="s">
        <v>39</v>
      </c>
      <c r="H18" s="32"/>
      <c r="I18" s="32"/>
      <c r="J18" s="32"/>
      <c r="K18" s="32"/>
      <c r="L18" s="32"/>
      <c r="M18" s="32"/>
      <c r="N18" s="32"/>
      <c r="O18" s="32"/>
      <c r="P18" s="32">
        <f>193683-1</f>
        <v>193682</v>
      </c>
      <c r="Q18" s="32"/>
      <c r="R18" s="32"/>
      <c r="S18" s="33">
        <f>P18</f>
        <v>193682</v>
      </c>
    </row>
    <row r="19" spans="1:20" s="10" customFormat="1" ht="16.5" hidden="1" x14ac:dyDescent="0.3">
      <c r="A19" s="31" t="s">
        <v>115</v>
      </c>
      <c r="B19" s="16" t="s">
        <v>79</v>
      </c>
      <c r="C19" s="15" t="s">
        <v>116</v>
      </c>
      <c r="D19" s="15" t="s">
        <v>29</v>
      </c>
      <c r="E19" s="15">
        <v>6503</v>
      </c>
      <c r="F19" s="15">
        <v>17.277999999999999</v>
      </c>
      <c r="G19" s="76" t="s">
        <v>39</v>
      </c>
      <c r="H19" s="32"/>
      <c r="I19" s="32"/>
      <c r="J19" s="32"/>
      <c r="K19" s="32"/>
      <c r="L19" s="32"/>
      <c r="M19" s="32"/>
      <c r="N19" s="32"/>
      <c r="O19" s="32"/>
      <c r="P19" s="32">
        <v>1</v>
      </c>
      <c r="Q19" s="32"/>
      <c r="R19" s="32"/>
      <c r="S19" s="33">
        <f t="shared" ref="S19:S21" si="1">P19</f>
        <v>1</v>
      </c>
      <c r="T19" s="44"/>
    </row>
    <row r="20" spans="1:20" s="10" customFormat="1" ht="16.5" hidden="1" x14ac:dyDescent="0.3">
      <c r="A20" s="31" t="s">
        <v>115</v>
      </c>
      <c r="B20" s="16" t="s">
        <v>77</v>
      </c>
      <c r="C20" s="15" t="s">
        <v>117</v>
      </c>
      <c r="D20" s="15" t="s">
        <v>29</v>
      </c>
      <c r="E20" s="15">
        <v>6503</v>
      </c>
      <c r="F20" s="15">
        <v>17.277999999999999</v>
      </c>
      <c r="G20" s="76" t="s">
        <v>39</v>
      </c>
      <c r="H20" s="32"/>
      <c r="I20" s="32"/>
      <c r="J20" s="32"/>
      <c r="K20" s="32"/>
      <c r="L20" s="32"/>
      <c r="M20" s="32"/>
      <c r="N20" s="32"/>
      <c r="O20" s="32"/>
      <c r="P20" s="32">
        <f>704799-1</f>
        <v>704798</v>
      </c>
      <c r="Q20" s="32"/>
      <c r="R20" s="32"/>
      <c r="S20" s="33">
        <f t="shared" si="1"/>
        <v>704798</v>
      </c>
    </row>
    <row r="21" spans="1:20" s="10" customFormat="1" ht="15" hidden="1" customHeight="1" x14ac:dyDescent="0.3">
      <c r="A21" s="31" t="s">
        <v>115</v>
      </c>
      <c r="B21" s="16" t="s">
        <v>79</v>
      </c>
      <c r="C21" s="15" t="s">
        <v>117</v>
      </c>
      <c r="D21" s="15" t="s">
        <v>29</v>
      </c>
      <c r="E21" s="15">
        <v>6503</v>
      </c>
      <c r="F21" s="15">
        <v>17.277999999999999</v>
      </c>
      <c r="G21" s="76" t="s">
        <v>39</v>
      </c>
      <c r="H21" s="32"/>
      <c r="I21" s="32"/>
      <c r="J21" s="32"/>
      <c r="K21" s="32"/>
      <c r="L21" s="32"/>
      <c r="M21" s="32"/>
      <c r="N21" s="32"/>
      <c r="O21" s="32"/>
      <c r="P21" s="32">
        <v>1</v>
      </c>
      <c r="Q21" s="32"/>
      <c r="R21" s="32"/>
      <c r="S21" s="33">
        <f t="shared" si="1"/>
        <v>1</v>
      </c>
    </row>
    <row r="22" spans="1:20" s="10" customFormat="1" ht="16.5" hidden="1" x14ac:dyDescent="0.3">
      <c r="A22" s="31"/>
      <c r="B22" s="16"/>
      <c r="C22" s="43"/>
      <c r="D22" s="15"/>
      <c r="E22" s="16"/>
      <c r="F22" s="15"/>
      <c r="G22" s="15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3"/>
    </row>
    <row r="23" spans="1:20" s="10" customFormat="1" ht="16.5" hidden="1" x14ac:dyDescent="0.3">
      <c r="A23" s="31"/>
      <c r="B23" s="42"/>
      <c r="C23" s="27"/>
      <c r="D23" s="15"/>
      <c r="E23" s="16"/>
      <c r="F23" s="15"/>
      <c r="G23" s="15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3"/>
    </row>
    <row r="24" spans="1:20" s="10" customFormat="1" ht="16.5" hidden="1" x14ac:dyDescent="0.3">
      <c r="A24" s="31"/>
      <c r="B24" s="16"/>
      <c r="C24" s="27"/>
      <c r="D24" s="15"/>
      <c r="E24" s="16"/>
      <c r="F24" s="15"/>
      <c r="G24" s="15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3"/>
    </row>
    <row r="25" spans="1:20" s="10" customFormat="1" ht="16.5" hidden="1" x14ac:dyDescent="0.3">
      <c r="A25" s="31"/>
      <c r="B25" s="16"/>
      <c r="C25" s="27"/>
      <c r="D25" s="15"/>
      <c r="E25" s="16"/>
      <c r="F25" s="15"/>
      <c r="G25" s="15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3"/>
      <c r="T25" s="44"/>
    </row>
    <row r="26" spans="1:20" s="10" customFormat="1" ht="17.25" hidden="1" thickBot="1" x14ac:dyDescent="0.35">
      <c r="A26" s="19"/>
      <c r="B26" s="16"/>
      <c r="C26" s="49"/>
      <c r="D26" s="50" t="s">
        <v>16</v>
      </c>
      <c r="E26" s="50" t="s">
        <v>17</v>
      </c>
      <c r="F26" s="51">
        <v>17.273</v>
      </c>
      <c r="G26" s="69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3"/>
    </row>
    <row r="27" spans="1:20" s="10" customFormat="1" ht="15.75" hidden="1" customHeight="1" x14ac:dyDescent="0.3">
      <c r="A27" s="31"/>
      <c r="B27" s="16"/>
      <c r="C27" s="15"/>
      <c r="D27" s="15"/>
      <c r="E27" s="16"/>
      <c r="F27" s="15"/>
      <c r="G27" s="15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3"/>
    </row>
    <row r="28" spans="1:20" s="10" customFormat="1" ht="16.5" hidden="1" x14ac:dyDescent="0.3">
      <c r="A28" s="9" t="s">
        <v>8</v>
      </c>
      <c r="B28" s="16"/>
      <c r="C28" s="15"/>
      <c r="D28" s="15"/>
      <c r="E28" s="16"/>
      <c r="F28" s="15"/>
      <c r="G28" s="15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3"/>
    </row>
    <row r="29" spans="1:20" s="10" customFormat="1" ht="16.5" hidden="1" x14ac:dyDescent="0.3">
      <c r="A29" s="15" t="s">
        <v>90</v>
      </c>
      <c r="B29" s="16"/>
      <c r="C29" s="15"/>
      <c r="D29" s="15"/>
      <c r="E29" s="16"/>
      <c r="F29" s="15"/>
      <c r="G29" s="1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3"/>
    </row>
    <row r="30" spans="1:20" s="10" customFormat="1" ht="16.5" hidden="1" x14ac:dyDescent="0.3">
      <c r="A30" s="41" t="s">
        <v>96</v>
      </c>
      <c r="B30" s="62" t="s">
        <v>65</v>
      </c>
      <c r="C30" s="75" t="s">
        <v>97</v>
      </c>
      <c r="D30" s="67" t="s">
        <v>34</v>
      </c>
      <c r="E30" s="68" t="s">
        <v>35</v>
      </c>
      <c r="F30" s="15" t="s">
        <v>13</v>
      </c>
      <c r="G30" s="15"/>
      <c r="H30" s="36"/>
      <c r="I30" s="36"/>
      <c r="J30" s="36"/>
      <c r="K30" s="36"/>
      <c r="L30" s="36"/>
      <c r="M30" s="36">
        <v>95000</v>
      </c>
      <c r="N30" s="36"/>
      <c r="O30" s="36"/>
      <c r="P30" s="36"/>
      <c r="Q30" s="36"/>
      <c r="R30" s="36"/>
      <c r="S30" s="33">
        <f>SUM(M30)</f>
        <v>95000</v>
      </c>
    </row>
    <row r="31" spans="1:20" s="10" customFormat="1" ht="16.5" hidden="1" x14ac:dyDescent="0.3">
      <c r="A31" s="37" t="s">
        <v>91</v>
      </c>
      <c r="B31" s="62" t="s">
        <v>65</v>
      </c>
      <c r="C31" s="48" t="s">
        <v>92</v>
      </c>
      <c r="D31" s="67" t="s">
        <v>36</v>
      </c>
      <c r="E31" s="67" t="s">
        <v>37</v>
      </c>
      <c r="F31" s="16" t="s">
        <v>13</v>
      </c>
      <c r="G31" s="16"/>
      <c r="H31" s="36"/>
      <c r="I31" s="36"/>
      <c r="J31" s="36"/>
      <c r="K31" s="36"/>
      <c r="L31" s="36">
        <v>965677.3</v>
      </c>
      <c r="M31" s="36"/>
      <c r="N31" s="36"/>
      <c r="O31" s="36"/>
      <c r="P31" s="36"/>
      <c r="Q31" s="36"/>
      <c r="R31" s="36"/>
      <c r="S31" s="33">
        <f>L31</f>
        <v>965677.3</v>
      </c>
    </row>
    <row r="32" spans="1:20" s="10" customFormat="1" ht="16.5" x14ac:dyDescent="0.3">
      <c r="A32" s="39"/>
      <c r="B32" s="16"/>
      <c r="C32" s="28"/>
      <c r="D32" s="28"/>
      <c r="E32" s="28"/>
      <c r="F32" s="16"/>
      <c r="G32" s="1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3"/>
    </row>
    <row r="33" spans="1:20" s="10" customFormat="1" ht="16.5" x14ac:dyDescent="0.3">
      <c r="A33" s="9" t="s">
        <v>8</v>
      </c>
      <c r="B33" s="16"/>
      <c r="C33" s="28"/>
      <c r="D33" s="28"/>
      <c r="E33" s="28"/>
      <c r="F33" s="16"/>
      <c r="G33" s="1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3"/>
    </row>
    <row r="34" spans="1:20" s="10" customFormat="1" ht="16.5" x14ac:dyDescent="0.3">
      <c r="A34" s="15" t="s">
        <v>140</v>
      </c>
      <c r="B34" s="16"/>
      <c r="C34" s="28"/>
      <c r="D34" s="28"/>
      <c r="E34" s="28"/>
      <c r="F34" s="16"/>
      <c r="G34" s="1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3"/>
    </row>
    <row r="35" spans="1:20" s="10" customFormat="1" ht="16.5" x14ac:dyDescent="0.3">
      <c r="A35" s="88" t="s">
        <v>141</v>
      </c>
      <c r="B35" s="16" t="s">
        <v>77</v>
      </c>
      <c r="C35" s="89" t="s">
        <v>142</v>
      </c>
      <c r="D35" s="28" t="s">
        <v>143</v>
      </c>
      <c r="E35" s="30" t="s">
        <v>144</v>
      </c>
      <c r="F35" s="27">
        <v>17.800999999999998</v>
      </c>
      <c r="G35" s="90" t="s">
        <v>40</v>
      </c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>
        <v>27997</v>
      </c>
      <c r="S35" s="33">
        <f>R35</f>
        <v>27997</v>
      </c>
    </row>
    <row r="36" spans="1:20" s="10" customFormat="1" ht="16.5" x14ac:dyDescent="0.3">
      <c r="A36" s="39"/>
      <c r="B36" s="16"/>
      <c r="C36" s="28"/>
      <c r="D36" s="28"/>
      <c r="E36" s="30"/>
      <c r="F36" s="27"/>
      <c r="G36" s="52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3"/>
    </row>
    <row r="37" spans="1:20" s="10" customFormat="1" ht="16.5" x14ac:dyDescent="0.3">
      <c r="A37" s="31"/>
      <c r="B37" s="16"/>
      <c r="C37" s="15"/>
      <c r="D37" s="15"/>
      <c r="E37" s="16"/>
      <c r="F37" s="15"/>
      <c r="G37" s="1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3"/>
    </row>
    <row r="38" spans="1:20" s="10" customFormat="1" ht="16.5" hidden="1" x14ac:dyDescent="0.3">
      <c r="A38" s="9" t="s">
        <v>8</v>
      </c>
      <c r="B38" s="16"/>
      <c r="C38" s="15"/>
      <c r="D38" s="15"/>
      <c r="E38" s="16"/>
      <c r="F38" s="15"/>
      <c r="G38" s="1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3"/>
    </row>
    <row r="39" spans="1:20" s="18" customFormat="1" ht="15" hidden="1" x14ac:dyDescent="0.25">
      <c r="A39" s="15" t="s">
        <v>43</v>
      </c>
      <c r="B39" s="16"/>
      <c r="C39" s="28"/>
      <c r="D39" s="28"/>
      <c r="E39" s="30"/>
      <c r="F39" s="15"/>
      <c r="G39" s="1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3"/>
    </row>
    <row r="40" spans="1:20" s="18" customFormat="1" ht="16.5" hidden="1" x14ac:dyDescent="0.3">
      <c r="A40" s="31" t="s">
        <v>44</v>
      </c>
      <c r="B40" s="16" t="s">
        <v>48</v>
      </c>
      <c r="C40" s="48" t="s">
        <v>45</v>
      </c>
      <c r="D40" s="46" t="s">
        <v>46</v>
      </c>
      <c r="E40" s="46" t="s">
        <v>47</v>
      </c>
      <c r="F40" s="15">
        <v>17.245000000000001</v>
      </c>
      <c r="G40" s="52" t="s">
        <v>41</v>
      </c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3"/>
    </row>
    <row r="41" spans="1:20" s="18" customFormat="1" ht="15" hidden="1" x14ac:dyDescent="0.25">
      <c r="A41" s="31"/>
      <c r="B41" s="16"/>
      <c r="C41" s="15"/>
      <c r="D41" s="15"/>
      <c r="E41" s="15"/>
      <c r="F41" s="15"/>
      <c r="G41" s="1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3"/>
    </row>
    <row r="42" spans="1:20" s="18" customFormat="1" ht="15" hidden="1" x14ac:dyDescent="0.25">
      <c r="A42" s="38"/>
      <c r="B42" s="40"/>
      <c r="C42" s="15"/>
      <c r="D42" s="15"/>
      <c r="E42" s="15"/>
      <c r="F42" s="15"/>
      <c r="G42" s="1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3"/>
    </row>
    <row r="43" spans="1:20" s="18" customFormat="1" ht="15" hidden="1" x14ac:dyDescent="0.25">
      <c r="A43" s="38"/>
      <c r="B43" s="16"/>
      <c r="C43" s="15"/>
      <c r="D43" s="15"/>
      <c r="E43" s="15"/>
      <c r="F43" s="15"/>
      <c r="G43" s="1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3"/>
    </row>
    <row r="44" spans="1:20" s="18" customFormat="1" ht="15" hidden="1" x14ac:dyDescent="0.25">
      <c r="A44" s="38"/>
      <c r="B44" s="16"/>
      <c r="C44" s="15"/>
      <c r="D44" s="15"/>
      <c r="E44" s="15"/>
      <c r="F44" s="15"/>
      <c r="G44" s="1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3"/>
    </row>
    <row r="45" spans="1:20" s="10" customFormat="1" ht="16.5" hidden="1" x14ac:dyDescent="0.3">
      <c r="A45" s="20"/>
      <c r="B45" s="11"/>
      <c r="C45" s="12"/>
      <c r="D45" s="12"/>
      <c r="E45" s="13"/>
      <c r="F45" s="14"/>
      <c r="G45" s="14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3"/>
    </row>
    <row r="46" spans="1:20" s="10" customFormat="1" ht="16.5" hidden="1" x14ac:dyDescent="0.3">
      <c r="A46" s="29" t="s">
        <v>8</v>
      </c>
      <c r="B46" s="16"/>
      <c r="C46" s="28"/>
      <c r="D46" s="28"/>
      <c r="E46" s="30"/>
      <c r="F46" s="15"/>
      <c r="G46" s="1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3"/>
    </row>
    <row r="47" spans="1:20" s="10" customFormat="1" ht="16.5" hidden="1" x14ac:dyDescent="0.3">
      <c r="A47" s="15" t="s">
        <v>63</v>
      </c>
      <c r="B47" s="16"/>
      <c r="C47" s="28"/>
      <c r="D47" s="28"/>
      <c r="E47" s="30"/>
      <c r="F47" s="15"/>
      <c r="G47" s="1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3"/>
    </row>
    <row r="48" spans="1:20" s="10" customFormat="1" ht="16.5" hidden="1" x14ac:dyDescent="0.3">
      <c r="A48" s="64" t="s">
        <v>64</v>
      </c>
      <c r="B48" s="62" t="s">
        <v>65</v>
      </c>
      <c r="C48" s="15" t="s">
        <v>66</v>
      </c>
      <c r="D48" s="15" t="s">
        <v>67</v>
      </c>
      <c r="E48" s="15" t="s">
        <v>68</v>
      </c>
      <c r="F48" s="15">
        <v>17.225000000000001</v>
      </c>
      <c r="G48" s="73" t="s">
        <v>54</v>
      </c>
      <c r="H48" s="35"/>
      <c r="I48" s="35">
        <f>623234.09-1</f>
        <v>623233.09</v>
      </c>
      <c r="J48" s="35"/>
      <c r="K48" s="35"/>
      <c r="L48" s="35"/>
      <c r="M48" s="35"/>
      <c r="N48" s="35"/>
      <c r="O48" s="35"/>
      <c r="P48" s="35"/>
      <c r="Q48" s="35"/>
      <c r="R48" s="35"/>
      <c r="S48" s="33">
        <f>SUM(I48)</f>
        <v>623233.09</v>
      </c>
      <c r="T48" s="47"/>
    </row>
    <row r="49" spans="1:20" s="10" customFormat="1" ht="16.5" hidden="1" x14ac:dyDescent="0.3">
      <c r="A49" s="64" t="s">
        <v>64</v>
      </c>
      <c r="B49" s="65" t="s">
        <v>69</v>
      </c>
      <c r="C49" s="15" t="s">
        <v>66</v>
      </c>
      <c r="D49" s="15" t="s">
        <v>67</v>
      </c>
      <c r="E49" s="15" t="s">
        <v>68</v>
      </c>
      <c r="F49" s="15">
        <v>17.225000000000001</v>
      </c>
      <c r="G49" s="73" t="s">
        <v>54</v>
      </c>
      <c r="H49" s="35"/>
      <c r="I49" s="35">
        <v>1</v>
      </c>
      <c r="J49" s="35"/>
      <c r="K49" s="35"/>
      <c r="L49" s="35"/>
      <c r="M49" s="35"/>
      <c r="N49" s="35"/>
      <c r="O49" s="35"/>
      <c r="P49" s="35"/>
      <c r="Q49" s="35"/>
      <c r="R49" s="35"/>
      <c r="S49" s="33">
        <f>SUM(I49)</f>
        <v>1</v>
      </c>
      <c r="T49" s="44"/>
    </row>
    <row r="50" spans="1:20" s="10" customFormat="1" ht="16.5" hidden="1" x14ac:dyDescent="0.3">
      <c r="A50" s="45"/>
      <c r="B50" s="16"/>
      <c r="C50" s="27"/>
      <c r="D50" s="27"/>
      <c r="E50" s="15"/>
      <c r="F50" s="15"/>
      <c r="G50" s="1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3"/>
    </row>
    <row r="51" spans="1:20" s="10" customFormat="1" ht="16.5" hidden="1" x14ac:dyDescent="0.3">
      <c r="A51" s="17"/>
      <c r="B51" s="11"/>
      <c r="C51" s="12"/>
      <c r="D51" s="12"/>
      <c r="E51" s="12"/>
      <c r="F51" s="14"/>
      <c r="G51" s="14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3"/>
    </row>
    <row r="52" spans="1:20" s="10" customFormat="1" ht="16.5" hidden="1" x14ac:dyDescent="0.3">
      <c r="A52" s="29" t="s">
        <v>8</v>
      </c>
      <c r="B52" s="11"/>
      <c r="C52" s="12"/>
      <c r="D52" s="12"/>
      <c r="E52" s="12"/>
      <c r="F52" s="14"/>
      <c r="G52" s="14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3"/>
    </row>
    <row r="53" spans="1:20" s="10" customFormat="1" ht="16.5" hidden="1" x14ac:dyDescent="0.3">
      <c r="A53" s="15" t="s">
        <v>57</v>
      </c>
      <c r="B53" s="11"/>
      <c r="C53" s="12"/>
      <c r="D53" s="12"/>
      <c r="E53" s="13"/>
      <c r="F53" s="14"/>
      <c r="G53" s="14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3"/>
    </row>
    <row r="54" spans="1:20" s="10" customFormat="1" ht="16.5" hidden="1" x14ac:dyDescent="0.3">
      <c r="A54" s="38" t="s">
        <v>15</v>
      </c>
      <c r="B54" s="16" t="s">
        <v>65</v>
      </c>
      <c r="C54" s="15" t="s">
        <v>84</v>
      </c>
      <c r="D54" s="15" t="s">
        <v>31</v>
      </c>
      <c r="E54" s="15" t="s">
        <v>32</v>
      </c>
      <c r="F54" s="16">
        <v>17.207000000000001</v>
      </c>
      <c r="G54" s="52" t="s">
        <v>42</v>
      </c>
      <c r="H54" s="35"/>
      <c r="I54" s="35"/>
      <c r="J54" s="35"/>
      <c r="K54" s="35">
        <f>662566-1</f>
        <v>662565</v>
      </c>
      <c r="L54" s="35"/>
      <c r="M54" s="35"/>
      <c r="N54" s="35"/>
      <c r="O54" s="35"/>
      <c r="P54" s="35"/>
      <c r="Q54" s="35"/>
      <c r="R54" s="35"/>
      <c r="S54" s="33">
        <f>SUM(K54)</f>
        <v>662565</v>
      </c>
    </row>
    <row r="55" spans="1:20" s="18" customFormat="1" ht="16.5" hidden="1" x14ac:dyDescent="0.3">
      <c r="A55" s="38" t="s">
        <v>15</v>
      </c>
      <c r="B55" s="16" t="s">
        <v>85</v>
      </c>
      <c r="C55" s="15" t="s">
        <v>84</v>
      </c>
      <c r="D55" s="15" t="s">
        <v>31</v>
      </c>
      <c r="E55" s="15" t="s">
        <v>32</v>
      </c>
      <c r="F55" s="16">
        <v>17.207000000000001</v>
      </c>
      <c r="G55" s="52" t="s">
        <v>42</v>
      </c>
      <c r="H55" s="36"/>
      <c r="I55" s="36"/>
      <c r="J55" s="36"/>
      <c r="K55" s="36">
        <v>1</v>
      </c>
      <c r="L55" s="36"/>
      <c r="M55" s="36"/>
      <c r="N55" s="36"/>
      <c r="O55" s="36"/>
      <c r="P55" s="36"/>
      <c r="Q55" s="36"/>
      <c r="R55" s="36"/>
      <c r="S55" s="33">
        <f t="shared" ref="S55:S57" si="2">SUM(K55)</f>
        <v>1</v>
      </c>
    </row>
    <row r="56" spans="1:20" s="18" customFormat="1" ht="16.5" hidden="1" x14ac:dyDescent="0.3">
      <c r="A56" s="19" t="s">
        <v>14</v>
      </c>
      <c r="B56" s="16" t="s">
        <v>65</v>
      </c>
      <c r="C56" s="15" t="s">
        <v>84</v>
      </c>
      <c r="D56" s="15" t="s">
        <v>31</v>
      </c>
      <c r="E56" s="15" t="s">
        <v>33</v>
      </c>
      <c r="F56" s="16">
        <v>17.207000000000001</v>
      </c>
      <c r="G56" s="52" t="s">
        <v>42</v>
      </c>
      <c r="H56" s="36"/>
      <c r="I56" s="36"/>
      <c r="J56" s="36"/>
      <c r="K56" s="36">
        <f>59824-1</f>
        <v>59823</v>
      </c>
      <c r="L56" s="36"/>
      <c r="M56" s="36"/>
      <c r="N56" s="36"/>
      <c r="O56" s="36"/>
      <c r="P56" s="36"/>
      <c r="Q56" s="36"/>
      <c r="R56" s="36"/>
      <c r="S56" s="33">
        <f t="shared" si="2"/>
        <v>59823</v>
      </c>
    </row>
    <row r="57" spans="1:20" s="10" customFormat="1" ht="16.5" hidden="1" x14ac:dyDescent="0.3">
      <c r="A57" s="19" t="s">
        <v>14</v>
      </c>
      <c r="B57" s="16" t="s">
        <v>85</v>
      </c>
      <c r="C57" s="15" t="s">
        <v>84</v>
      </c>
      <c r="D57" s="15" t="s">
        <v>31</v>
      </c>
      <c r="E57" s="15" t="s">
        <v>33</v>
      </c>
      <c r="F57" s="16">
        <v>17.207000000000001</v>
      </c>
      <c r="G57" s="52" t="s">
        <v>42</v>
      </c>
      <c r="H57" s="36"/>
      <c r="I57" s="36"/>
      <c r="J57" s="36"/>
      <c r="K57" s="36">
        <v>1</v>
      </c>
      <c r="L57" s="36"/>
      <c r="M57" s="36"/>
      <c r="N57" s="36"/>
      <c r="O57" s="36"/>
      <c r="P57" s="36"/>
      <c r="Q57" s="36"/>
      <c r="R57" s="36"/>
      <c r="S57" s="33">
        <f t="shared" si="2"/>
        <v>1</v>
      </c>
    </row>
    <row r="58" spans="1:20" s="10" customFormat="1" ht="16.5" hidden="1" x14ac:dyDescent="0.3">
      <c r="A58" s="72" t="s">
        <v>53</v>
      </c>
      <c r="B58" s="16" t="s">
        <v>58</v>
      </c>
      <c r="C58" s="74" t="s">
        <v>59</v>
      </c>
      <c r="D58" s="15" t="s">
        <v>18</v>
      </c>
      <c r="E58" s="15" t="s">
        <v>19</v>
      </c>
      <c r="F58" s="15">
        <v>10.561</v>
      </c>
      <c r="G58" s="77" t="s">
        <v>61</v>
      </c>
      <c r="H58" s="36">
        <v>15096.439999999999</v>
      </c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3">
        <f>SUM(H58:I58)</f>
        <v>15096.439999999999</v>
      </c>
    </row>
    <row r="59" spans="1:20" s="10" customFormat="1" ht="16.5" hidden="1" x14ac:dyDescent="0.3">
      <c r="A59" s="78" t="s">
        <v>110</v>
      </c>
      <c r="B59" s="16" t="s">
        <v>104</v>
      </c>
      <c r="C59" s="15" t="s">
        <v>105</v>
      </c>
      <c r="D59" s="15" t="s">
        <v>106</v>
      </c>
      <c r="E59" s="15" t="s">
        <v>107</v>
      </c>
      <c r="F59" s="15"/>
      <c r="G59" s="77"/>
      <c r="H59" s="36"/>
      <c r="I59" s="36"/>
      <c r="J59" s="36"/>
      <c r="K59" s="36"/>
      <c r="L59" s="36"/>
      <c r="M59" s="36"/>
      <c r="N59" s="36"/>
      <c r="O59" s="36">
        <f>119212.092227104-1</f>
        <v>119211.092227104</v>
      </c>
      <c r="P59" s="36"/>
      <c r="Q59" s="36"/>
      <c r="R59" s="36"/>
      <c r="S59" s="33">
        <f>O59</f>
        <v>119211.092227104</v>
      </c>
    </row>
    <row r="60" spans="1:20" s="10" customFormat="1" ht="16.5" hidden="1" x14ac:dyDescent="0.3">
      <c r="A60" s="78" t="s">
        <v>110</v>
      </c>
      <c r="B60" s="16" t="s">
        <v>108</v>
      </c>
      <c r="C60" s="15" t="s">
        <v>105</v>
      </c>
      <c r="D60" s="15" t="s">
        <v>106</v>
      </c>
      <c r="E60" s="15" t="s">
        <v>107</v>
      </c>
      <c r="F60" s="15"/>
      <c r="G60" s="77"/>
      <c r="H60" s="36"/>
      <c r="I60" s="36"/>
      <c r="J60" s="36"/>
      <c r="K60" s="36"/>
      <c r="L60" s="36"/>
      <c r="M60" s="36"/>
      <c r="N60" s="36"/>
      <c r="O60" s="36">
        <v>1</v>
      </c>
      <c r="P60" s="36"/>
      <c r="Q60" s="36"/>
      <c r="R60" s="36"/>
      <c r="S60" s="33">
        <f>O60</f>
        <v>1</v>
      </c>
    </row>
    <row r="61" spans="1:20" s="10" customFormat="1" ht="16.5" hidden="1" x14ac:dyDescent="0.3">
      <c r="A61" s="78" t="s">
        <v>119</v>
      </c>
      <c r="B61" s="16" t="s">
        <v>77</v>
      </c>
      <c r="C61" s="83" t="s">
        <v>120</v>
      </c>
      <c r="D61" s="84" t="s">
        <v>121</v>
      </c>
      <c r="E61" s="15" t="s">
        <v>122</v>
      </c>
      <c r="F61" s="15"/>
      <c r="G61" s="77"/>
      <c r="H61" s="36"/>
      <c r="I61" s="36"/>
      <c r="J61" s="36"/>
      <c r="K61" s="36"/>
      <c r="L61" s="36"/>
      <c r="M61" s="36"/>
      <c r="N61" s="36"/>
      <c r="O61" s="36"/>
      <c r="P61" s="36"/>
      <c r="Q61" s="36">
        <v>7475</v>
      </c>
      <c r="R61" s="36"/>
      <c r="S61" s="33">
        <f>Q61</f>
        <v>7475</v>
      </c>
    </row>
    <row r="62" spans="1:20" s="10" customFormat="1" ht="16.5" hidden="1" x14ac:dyDescent="0.3">
      <c r="A62" s="78" t="s">
        <v>123</v>
      </c>
      <c r="B62" s="16" t="s">
        <v>77</v>
      </c>
      <c r="C62" s="85" t="s">
        <v>124</v>
      </c>
      <c r="D62" s="85" t="s">
        <v>125</v>
      </c>
      <c r="E62" s="15" t="s">
        <v>126</v>
      </c>
      <c r="F62" s="15"/>
      <c r="G62" s="77"/>
      <c r="H62" s="36"/>
      <c r="I62" s="36"/>
      <c r="J62" s="36"/>
      <c r="K62" s="36"/>
      <c r="L62" s="36"/>
      <c r="M62" s="36"/>
      <c r="N62" s="36"/>
      <c r="O62" s="36"/>
      <c r="P62" s="36"/>
      <c r="Q62" s="36">
        <v>10218.51</v>
      </c>
      <c r="R62" s="36"/>
      <c r="S62" s="33">
        <f t="shared" ref="S62:S64" si="3">Q62</f>
        <v>10218.51</v>
      </c>
    </row>
    <row r="63" spans="1:20" s="10" customFormat="1" ht="16.5" hidden="1" x14ac:dyDescent="0.3">
      <c r="A63" s="78" t="s">
        <v>127</v>
      </c>
      <c r="B63" s="16" t="s">
        <v>77</v>
      </c>
      <c r="C63" s="86" t="s">
        <v>128</v>
      </c>
      <c r="D63" s="86" t="s">
        <v>129</v>
      </c>
      <c r="E63" s="15" t="s">
        <v>130</v>
      </c>
      <c r="F63" s="15"/>
      <c r="G63" s="77"/>
      <c r="H63" s="36"/>
      <c r="I63" s="36"/>
      <c r="J63" s="36"/>
      <c r="K63" s="36"/>
      <c r="L63" s="36"/>
      <c r="M63" s="36"/>
      <c r="N63" s="36"/>
      <c r="O63" s="36"/>
      <c r="P63" s="36"/>
      <c r="Q63" s="36">
        <v>13624.68</v>
      </c>
      <c r="R63" s="36"/>
      <c r="S63" s="33">
        <f t="shared" si="3"/>
        <v>13624.68</v>
      </c>
    </row>
    <row r="64" spans="1:20" s="10" customFormat="1" ht="16.5" hidden="1" x14ac:dyDescent="0.3">
      <c r="A64" s="78" t="s">
        <v>131</v>
      </c>
      <c r="B64" s="16" t="s">
        <v>77</v>
      </c>
      <c r="C64" s="87" t="s">
        <v>132</v>
      </c>
      <c r="D64" s="87" t="s">
        <v>133</v>
      </c>
      <c r="E64" s="15" t="s">
        <v>134</v>
      </c>
      <c r="F64" s="15"/>
      <c r="G64" s="77"/>
      <c r="H64" s="36"/>
      <c r="I64" s="36"/>
      <c r="J64" s="36"/>
      <c r="K64" s="36"/>
      <c r="L64" s="36"/>
      <c r="M64" s="36"/>
      <c r="N64" s="36"/>
      <c r="O64" s="36"/>
      <c r="P64" s="36"/>
      <c r="Q64" s="36">
        <v>11992.78</v>
      </c>
      <c r="R64" s="36"/>
      <c r="S64" s="33">
        <f t="shared" si="3"/>
        <v>11992.78</v>
      </c>
    </row>
    <row r="65" spans="1:19" s="10" customFormat="1" ht="16.5" hidden="1" x14ac:dyDescent="0.3">
      <c r="A65" s="78"/>
      <c r="B65" s="16"/>
      <c r="C65" s="15"/>
      <c r="D65" s="15"/>
      <c r="E65" s="15"/>
      <c r="F65" s="15"/>
      <c r="G65" s="77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3"/>
    </row>
    <row r="66" spans="1:19" s="10" customFormat="1" ht="16.5" hidden="1" x14ac:dyDescent="0.3">
      <c r="A66" s="17"/>
      <c r="B66" s="17"/>
      <c r="C66" s="17"/>
      <c r="D66" s="14"/>
      <c r="E66" s="14"/>
      <c r="F66" s="14"/>
      <c r="G66" s="14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3">
        <f>SUM(H66:H66)</f>
        <v>0</v>
      </c>
    </row>
    <row r="67" spans="1:19" s="10" customFormat="1" ht="16.5" x14ac:dyDescent="0.3">
      <c r="A67" s="19" t="s">
        <v>0</v>
      </c>
      <c r="B67" s="19"/>
      <c r="C67" s="21"/>
      <c r="D67" s="21"/>
      <c r="E67" s="21"/>
      <c r="F67" s="21"/>
      <c r="G67" s="21"/>
      <c r="H67" s="35">
        <f>SUM(H6:H66)</f>
        <v>15096.439999999999</v>
      </c>
      <c r="I67" s="35">
        <f>SUM(I48:I50)</f>
        <v>623234.09</v>
      </c>
      <c r="J67" s="35">
        <f>SUM(J7:J20)</f>
        <v>2261202</v>
      </c>
      <c r="K67" s="35">
        <f>SUM(K52:K57)</f>
        <v>722390</v>
      </c>
      <c r="L67" s="35">
        <f>SUM(L28:L31)</f>
        <v>965677.3</v>
      </c>
      <c r="M67" s="35">
        <f>SUM(M29:M30)</f>
        <v>95000</v>
      </c>
      <c r="N67" s="35">
        <f>SUM(N15:N25)</f>
        <v>1374006</v>
      </c>
      <c r="O67" s="35">
        <f>SUM(O59:O60)</f>
        <v>119212.092227104</v>
      </c>
      <c r="P67" s="35">
        <f>SUM(P17:P24)</f>
        <v>898482</v>
      </c>
      <c r="Q67" s="35">
        <f>SUM(Q61:Q66)</f>
        <v>43310.97</v>
      </c>
      <c r="R67" s="35">
        <f>SUM(R33:R37)</f>
        <v>27997</v>
      </c>
      <c r="S67" s="33"/>
    </row>
    <row r="68" spans="1:19" s="10" customFormat="1" ht="16.5" x14ac:dyDescent="0.3">
      <c r="A68" s="22"/>
      <c r="B68" s="22"/>
      <c r="C68" s="23"/>
      <c r="D68" s="23"/>
      <c r="E68" s="23"/>
      <c r="F68" s="23"/>
      <c r="G68" s="23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5"/>
    </row>
    <row r="69" spans="1:19" s="10" customFormat="1" ht="16.5" x14ac:dyDescent="0.3">
      <c r="A69" s="18" t="s">
        <v>9</v>
      </c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</row>
    <row r="70" spans="1:19" s="10" customFormat="1" ht="16.5" hidden="1" x14ac:dyDescent="0.3">
      <c r="A70" s="18" t="s">
        <v>60</v>
      </c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</row>
    <row r="71" spans="1:19" s="10" customFormat="1" ht="16.5" hidden="1" x14ac:dyDescent="0.3">
      <c r="A71" s="22" t="s">
        <v>55</v>
      </c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</row>
    <row r="72" spans="1:19" ht="15" hidden="1" x14ac:dyDescent="0.25">
      <c r="A72" s="18" t="s">
        <v>70</v>
      </c>
    </row>
    <row r="73" spans="1:19" ht="15" hidden="1" x14ac:dyDescent="0.25">
      <c r="A73" s="22" t="s">
        <v>71</v>
      </c>
    </row>
    <row r="74" spans="1:19" ht="15" hidden="1" x14ac:dyDescent="0.25">
      <c r="A74" s="18" t="s">
        <v>73</v>
      </c>
    </row>
    <row r="75" spans="1:19" ht="15" hidden="1" x14ac:dyDescent="0.25">
      <c r="A75" s="22" t="s">
        <v>74</v>
      </c>
    </row>
    <row r="76" spans="1:19" ht="15" hidden="1" x14ac:dyDescent="0.25">
      <c r="A76" s="18" t="s">
        <v>82</v>
      </c>
    </row>
    <row r="77" spans="1:19" ht="15" hidden="1" x14ac:dyDescent="0.25">
      <c r="A77" s="22" t="s">
        <v>83</v>
      </c>
    </row>
    <row r="78" spans="1:19" ht="15" hidden="1" x14ac:dyDescent="0.25">
      <c r="A78" s="18" t="s">
        <v>89</v>
      </c>
    </row>
    <row r="79" spans="1:19" ht="15" hidden="1" x14ac:dyDescent="0.25">
      <c r="A79" s="22" t="s">
        <v>88</v>
      </c>
    </row>
    <row r="80" spans="1:19" ht="15" hidden="1" x14ac:dyDescent="0.25">
      <c r="A80" s="18" t="s">
        <v>94</v>
      </c>
    </row>
    <row r="81" spans="1:13" ht="15" hidden="1" x14ac:dyDescent="0.25">
      <c r="A81" s="22" t="s">
        <v>95</v>
      </c>
    </row>
    <row r="82" spans="1:13" ht="15" hidden="1" x14ac:dyDescent="0.25">
      <c r="A82" s="18" t="s">
        <v>99</v>
      </c>
    </row>
    <row r="83" spans="1:13" ht="15" hidden="1" x14ac:dyDescent="0.25">
      <c r="A83" s="22" t="s">
        <v>98</v>
      </c>
    </row>
    <row r="84" spans="1:13" ht="15" hidden="1" x14ac:dyDescent="0.25">
      <c r="A84" s="18" t="s">
        <v>109</v>
      </c>
    </row>
    <row r="85" spans="1:13" ht="15" hidden="1" x14ac:dyDescent="0.25">
      <c r="A85" s="22" t="s">
        <v>103</v>
      </c>
    </row>
    <row r="86" spans="1:13" s="80" customFormat="1" hidden="1" x14ac:dyDescent="0.25">
      <c r="A86" s="79" t="s">
        <v>111</v>
      </c>
      <c r="C86" s="81"/>
      <c r="D86" s="81"/>
      <c r="E86" s="81"/>
      <c r="F86" s="81"/>
      <c r="G86" s="81"/>
      <c r="H86" s="82"/>
      <c r="I86" s="82"/>
      <c r="J86" s="82"/>
      <c r="K86" s="82"/>
      <c r="L86" s="82"/>
      <c r="M86" s="82"/>
    </row>
    <row r="87" spans="1:13" hidden="1" x14ac:dyDescent="0.25"/>
    <row r="88" spans="1:13" ht="15" hidden="1" x14ac:dyDescent="0.25">
      <c r="A88" s="18" t="s">
        <v>114</v>
      </c>
    </row>
    <row r="89" spans="1:13" ht="15" hidden="1" x14ac:dyDescent="0.25">
      <c r="A89" s="22" t="s">
        <v>113</v>
      </c>
    </row>
    <row r="90" spans="1:13" ht="15" hidden="1" x14ac:dyDescent="0.25">
      <c r="A90" s="18" t="s">
        <v>136</v>
      </c>
    </row>
    <row r="91" spans="1:13" ht="15" hidden="1" x14ac:dyDescent="0.25">
      <c r="A91" s="22" t="s">
        <v>135</v>
      </c>
    </row>
    <row r="92" spans="1:13" ht="15" x14ac:dyDescent="0.25">
      <c r="A92" s="18" t="s">
        <v>139</v>
      </c>
    </row>
    <row r="93" spans="1:13" ht="15" x14ac:dyDescent="0.25">
      <c r="A93" s="22" t="s">
        <v>138</v>
      </c>
    </row>
    <row r="98" spans="1:1" ht="16.5" x14ac:dyDescent="0.3">
      <c r="A98" s="10" t="s">
        <v>49</v>
      </c>
    </row>
    <row r="99" spans="1:1" ht="16.5" x14ac:dyDescent="0.3">
      <c r="A99" s="71" t="s">
        <v>52</v>
      </c>
    </row>
    <row r="100" spans="1:1" ht="16.5" x14ac:dyDescent="0.3">
      <c r="A100" s="10" t="s">
        <v>50</v>
      </c>
    </row>
    <row r="101" spans="1:1" ht="16.5" x14ac:dyDescent="0.3">
      <c r="A101" s="71" t="s">
        <v>51</v>
      </c>
    </row>
  </sheetData>
  <mergeCells count="1">
    <mergeCell ref="B1:H1"/>
  </mergeCells>
  <phoneticPr fontId="0" type="noConversion"/>
  <hyperlinks>
    <hyperlink ref="A86" r:id="rId1" display="mailto:Lisa.J.Caissie@mass.gov" xr:uid="{20570BB7-FE4F-4623-B6D7-D8C944D5AD67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/>
  </sheetViews>
  <sheetFormatPr defaultRowHeight="12.75" x14ac:dyDescent="0.2"/>
  <cols>
    <col min="1" max="1" width="0.7109375" customWidth="1"/>
    <col min="2" max="2" width="41" customWidth="1"/>
    <col min="3" max="3" width="1" customWidth="1"/>
    <col min="4" max="4" width="3.5703125" customWidth="1"/>
    <col min="5" max="6" width="10.28515625" customWidth="1"/>
  </cols>
  <sheetData>
    <row r="1" spans="2:6" ht="25.5" x14ac:dyDescent="0.2">
      <c r="B1" s="53" t="s">
        <v>20</v>
      </c>
      <c r="C1" s="53"/>
      <c r="D1" s="57"/>
      <c r="E1" s="57"/>
      <c r="F1" s="57"/>
    </row>
    <row r="2" spans="2:6" x14ac:dyDescent="0.2">
      <c r="B2" s="53" t="s">
        <v>21</v>
      </c>
      <c r="C2" s="53"/>
      <c r="D2" s="57"/>
      <c r="E2" s="57"/>
      <c r="F2" s="57"/>
    </row>
    <row r="3" spans="2:6" x14ac:dyDescent="0.2">
      <c r="B3" s="54"/>
      <c r="C3" s="54"/>
      <c r="D3" s="58"/>
      <c r="E3" s="58"/>
      <c r="F3" s="58"/>
    </row>
    <row r="4" spans="2:6" ht="38.25" x14ac:dyDescent="0.2">
      <c r="B4" s="54" t="s">
        <v>22</v>
      </c>
      <c r="C4" s="54"/>
      <c r="D4" s="58"/>
      <c r="E4" s="58"/>
      <c r="F4" s="58"/>
    </row>
    <row r="5" spans="2:6" x14ac:dyDescent="0.2">
      <c r="B5" s="54"/>
      <c r="C5" s="54"/>
      <c r="D5" s="58"/>
      <c r="E5" s="58"/>
      <c r="F5" s="58"/>
    </row>
    <row r="6" spans="2:6" ht="38.25" x14ac:dyDescent="0.2">
      <c r="B6" s="53" t="s">
        <v>23</v>
      </c>
      <c r="C6" s="53"/>
      <c r="D6" s="57"/>
      <c r="E6" s="57" t="s">
        <v>24</v>
      </c>
      <c r="F6" s="57" t="s">
        <v>25</v>
      </c>
    </row>
    <row r="7" spans="2:6" ht="13.5" thickBot="1" x14ac:dyDescent="0.25">
      <c r="B7" s="54"/>
      <c r="C7" s="54"/>
      <c r="D7" s="58"/>
      <c r="E7" s="58"/>
      <c r="F7" s="58"/>
    </row>
    <row r="8" spans="2:6" ht="51.75" thickBot="1" x14ac:dyDescent="0.25">
      <c r="B8" s="55" t="s">
        <v>26</v>
      </c>
      <c r="C8" s="56"/>
      <c r="D8" s="59"/>
      <c r="E8" s="59">
        <v>1</v>
      </c>
      <c r="F8" s="60" t="s">
        <v>27</v>
      </c>
    </row>
    <row r="9" spans="2:6" x14ac:dyDescent="0.2">
      <c r="B9" s="54"/>
      <c r="C9" s="54"/>
      <c r="D9" s="58"/>
      <c r="E9" s="58"/>
      <c r="F9" s="58"/>
    </row>
    <row r="10" spans="2:6" x14ac:dyDescent="0.2">
      <c r="B10" s="54"/>
      <c r="C10" s="54"/>
      <c r="D10" s="58"/>
      <c r="E10" s="58"/>
      <c r="F10" s="5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B08E61-9208-49B1-8FDC-E96F99C2BD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FAD439-7FB5-466C-8747-97E42FBA67C9}">
  <ds:schemaRefs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88036c58-7af7-42dc-ad5c-0a8abdb3881a"/>
    <ds:schemaRef ds:uri="http://purl.org/dc/dcmitype/"/>
    <ds:schemaRef ds:uri="http://schemas.microsoft.com/office/2006/documentManagement/types"/>
    <ds:schemaRef ds:uri="b72976aa-e7d9-498e-b08a-d3d9e47e4056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32A988B-A2E4-4223-9CC0-F232F59E9C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HAMPDEN</vt:lpstr>
      <vt:lpstr>Sheet1</vt:lpstr>
      <vt:lpstr>HAMPDEN!Print_Area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2019-01-09T17:05:16Z</cp:lastPrinted>
  <dcterms:created xsi:type="dcterms:W3CDTF">2000-04-13T13:33:42Z</dcterms:created>
  <dcterms:modified xsi:type="dcterms:W3CDTF">2024-12-24T19:27:26Z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0x01010019E1CDE7E68C5A479A527F2656C342CA</vt:lpwstr>
  </property>
</Properties>
</file>