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HAMPDEN/"/>
    </mc:Choice>
  </mc:AlternateContent>
  <xr:revisionPtr revIDLastSave="0" documentId="8_{F099FA16-5B71-47B2-A4B3-24FFDE41EFFD}" xr6:coauthVersionLast="47" xr6:coauthVersionMax="47" xr10:uidLastSave="{00000000-0000-0000-0000-000000000000}"/>
  <bookViews>
    <workbookView xWindow="28697" yWindow="-103" windowWidth="29006" windowHeight="15806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67" i="2" l="1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8" i="2"/>
  <c r="Z67" i="2"/>
  <c r="Y63" i="2"/>
  <c r="Y67" i="2" s="1"/>
  <c r="X67" i="2"/>
  <c r="W67" i="2"/>
  <c r="V67" i="2"/>
  <c r="U67" i="2"/>
  <c r="T67" i="2"/>
  <c r="S54" i="2"/>
  <c r="R67" i="2"/>
  <c r="Q67" i="2"/>
  <c r="P20" i="2"/>
  <c r="P18" i="2"/>
  <c r="O52" i="2"/>
  <c r="O67" i="2" s="1"/>
  <c r="N15" i="2"/>
  <c r="N67" i="2" s="1"/>
  <c r="M67" i="2"/>
  <c r="L67" i="2"/>
  <c r="K49" i="2"/>
  <c r="K47" i="2"/>
  <c r="J10" i="2"/>
  <c r="J8" i="2"/>
  <c r="I41" i="2"/>
  <c r="I67" i="2" s="1"/>
  <c r="S67" i="2" l="1"/>
  <c r="P67" i="2"/>
  <c r="K67" i="2"/>
  <c r="J67" i="2"/>
  <c r="AB66" i="2"/>
  <c r="H67" i="2"/>
</calcChain>
</file>

<file path=xl/sharedStrings.xml><?xml version="1.0" encoding="utf-8"?>
<sst xmlns="http://schemas.openxmlformats.org/spreadsheetml/2006/main" count="282" uniqueCount="179">
  <si>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</si>
  <si>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</si>
  <si>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</si>
  <si>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</si>
  <si>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</si>
  <si>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</si>
  <si>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</si>
  <si>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</si>
  <si>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</si>
  <si>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</si>
  <si>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</si>
  <si>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</si>
  <si>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</si>
  <si>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N/A</t>
  </si>
  <si>
    <t>WP 10%</t>
  </si>
  <si>
    <t>WP 90%</t>
  </si>
  <si>
    <t>7002-6625</t>
  </si>
  <si>
    <t>J324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</si>
  <si>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</si>
  <si>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</si>
  <si>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</si>
  <si>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</si>
  <si>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</si>
  <si>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</si>
  <si>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</si>
  <si>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</si>
  <si>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</si>
  <si>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</si>
  <si>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</si>
  <si>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</si>
  <si>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</si>
  <si>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</si>
  <si>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</si>
  <si>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</si>
  <si>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</si>
  <si>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</si>
  <si>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7003-0803</t>
  </si>
  <si>
    <t>K284</t>
  </si>
  <si>
    <t>FAIN #</t>
  </si>
  <si>
    <t>AA-38535-22-55-A-25</t>
  </si>
  <si>
    <t>DV35786-21-55-5-25</t>
  </si>
  <si>
    <t>ES38736-22-55-A-25</t>
  </si>
  <si>
    <t>VENDOR CUSTOMER CODE</t>
  </si>
  <si>
    <t>UEI #</t>
  </si>
  <si>
    <t>K2VQNMQHQTK6</t>
  </si>
  <si>
    <t>VC6000227012</t>
  </si>
  <si>
    <t>WPP SNAP EXPANSION</t>
  </si>
  <si>
    <t>UI-35950-21-60-A-25</t>
  </si>
  <si>
    <t>TO ADD WPP SNAP EXPANSION FUNDS</t>
  </si>
  <si>
    <t>INITIAL AWARD FY25</t>
  </si>
  <si>
    <t>CT EOL 25CCHAMPWP</t>
  </si>
  <si>
    <t>JULY 1, 2024-SEPT. 30, 2024</t>
  </si>
  <si>
    <t>F20243067</t>
  </si>
  <si>
    <t>INITIAL AWARD FY25 JUNE 5, 2024</t>
  </si>
  <si>
    <t>234MA441Q7503 </t>
  </si>
  <si>
    <t>BUDGET #1 FY25</t>
  </si>
  <si>
    <t>CT EOL 25CCHAMPNEGREA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</si>
  <si>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</si>
  <si>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</si>
  <si>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</si>
  <si>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</si>
  <si>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</si>
  <si>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</si>
  <si>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 JULY 23, 2024</t>
  </si>
  <si>
    <t>TO ADD RESEA FUNDS</t>
  </si>
  <si>
    <t>BUDGET #2 FY25</t>
  </si>
  <si>
    <t>BUDGET #2 FY25 AUGUST 2, 2024</t>
  </si>
  <si>
    <t>TO ADD WIOA FUNDS</t>
  </si>
  <si>
    <t>CT EOL 25CCHAMPWIA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</si>
  <si>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</si>
  <si>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</si>
  <si>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</si>
  <si>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</si>
  <si>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</si>
  <si>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</si>
  <si>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SEPTEMBER 3, 2024</t>
  </si>
  <si>
    <t>TO ADD WP FUNDS</t>
  </si>
  <si>
    <t>FES2025</t>
  </si>
  <si>
    <t>JULY 1, 2025-JUNE 30, 2026</t>
  </si>
  <si>
    <t>BUDGET #3 FY25</t>
  </si>
  <si>
    <t>BUDGET #4 FY25</t>
  </si>
  <si>
    <t>TO ADD SOS FUNDS</t>
  </si>
  <si>
    <t>BUDGET #4 FY25 SEPT 18, 2024</t>
  </si>
  <si>
    <t>CT EOL 25CCHAMPSOSWTF</t>
  </si>
  <si>
    <t>STATE ONE STOP</t>
  </si>
  <si>
    <t>STOSCC2025</t>
  </si>
  <si>
    <t>BUDGET #5 FY25</t>
  </si>
  <si>
    <t>BUDGET #5 FY25 SEPT 20, 2024</t>
  </si>
  <si>
    <t>TO ADD WTF FUNDS</t>
  </si>
  <si>
    <t>WORKFORCE TRAINING FUND</t>
  </si>
  <si>
    <t>WTRUSTF25</t>
  </si>
  <si>
    <t>TO ADD WIOA ADULT FUNDS</t>
  </si>
  <si>
    <t>BUDGET #6 FY25 NOVEMBER 4, 2024</t>
  </si>
  <si>
    <t>FWIAADT25B</t>
  </si>
  <si>
    <t>BUDGET #6 FY25</t>
  </si>
  <si>
    <t>BUDGET #7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</si>
  <si>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</si>
  <si>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</si>
  <si>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</si>
  <si>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</si>
  <si>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</si>
  <si>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</si>
  <si>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#7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</si>
  <si>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</si>
  <si>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</si>
  <si>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#8 FY25</t>
  </si>
  <si>
    <t>TO ADD FY25 DISLOCATED WORKER</t>
  </si>
  <si>
    <t>BUDGET #8 FY25 NOVEMBER 21, 2024</t>
  </si>
  <si>
    <t>DISLOCATED WORKER</t>
  </si>
  <si>
    <t>FWIADWK25A</t>
  </si>
  <si>
    <t>FWIADWK25B</t>
  </si>
  <si>
    <t>BUDGET #9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</si>
  <si>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</si>
  <si>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</si>
  <si>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</si>
  <si>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</si>
  <si>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</si>
  <si>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</si>
  <si>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</si>
  <si>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</si>
  <si>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</si>
  <si>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</si>
  <si>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</si>
  <si>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</si>
  <si>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</si>
  <si>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</si>
  <si>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</si>
  <si>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</si>
  <si>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</si>
  <si>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#9 FY25 DECEMBER 20, 2024</t>
  </si>
  <si>
    <t>BUDGET #10 FY25</t>
  </si>
  <si>
    <t>TO ADD JVSG FUNDS</t>
  </si>
  <si>
    <t>BUDGET #10 FY25 DECEMBER 23, 2024</t>
  </si>
  <si>
    <t>CT EOL 25CCHAMPVETSUI</t>
  </si>
  <si>
    <t xml:space="preserve">JVSG FY25 Infrastructure </t>
  </si>
  <si>
    <t>FVETS2024</t>
  </si>
  <si>
    <t>7002-6628</t>
  </si>
  <si>
    <t>K109</t>
  </si>
  <si>
    <t>BUDGET #11 FY25</t>
  </si>
  <si>
    <t>PART 2A:  MCC CAPACITY-EA SHELTER SUPPLEMENTAL FUNDING</t>
  </si>
  <si>
    <t>BUDGET #11 FY25 JANUARY 8, 2025</t>
  </si>
  <si>
    <t>**$195,000 FOR MH SPRINGFIELD PART 2A SHELTER ACTIVITIES, $100,228 FOR PART 2A MH HOLYOKE SHELTER ACTIVITIES</t>
  </si>
  <si>
    <t>BUDGET #12 FY25</t>
  </si>
  <si>
    <t>TO ADD DTA WPP</t>
  </si>
  <si>
    <t>BUDGET #12 FY25 JANUARY 17, 2025</t>
  </si>
  <si>
    <t>DTA WPP</t>
  </si>
  <si>
    <t>SPSS2025</t>
  </si>
  <si>
    <t>4400-1979</t>
  </si>
  <si>
    <t>K227</t>
  </si>
  <si>
    <t>BUDGET #13 FY25</t>
  </si>
  <si>
    <t>TO ADD RAPID RESPONSE STATE STAFF</t>
  </si>
  <si>
    <t>BUDGET #13 FY25 FEB. 4, 2025</t>
  </si>
  <si>
    <t>RAPID RESPONSE STATE STAFF</t>
  </si>
  <si>
    <t>BUDGET #14  FY25 MARCH 6, 2025</t>
  </si>
  <si>
    <t>MA SCSEP</t>
  </si>
  <si>
    <t>FAD24A60AD</t>
  </si>
  <si>
    <t>9110-1178</t>
  </si>
  <si>
    <t>K116</t>
  </si>
  <si>
    <t>BUDGET #14 FY25</t>
  </si>
  <si>
    <t>BUDGET #15 FY25</t>
  </si>
  <si>
    <t>BUDGET #15 FY25 MAY 1, 2025</t>
  </si>
  <si>
    <t>NATIONAL SCSEP</t>
  </si>
  <si>
    <t>DCSSCSEP25</t>
  </si>
  <si>
    <t>7003-0006</t>
  </si>
  <si>
    <t>K246</t>
  </si>
  <si>
    <t>BUDGET #16 FY25</t>
  </si>
  <si>
    <t>BUDGET #16  FY25 MAY 2, 2025</t>
  </si>
  <si>
    <t>BUDGET #17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</si>
  <si>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</si>
  <si>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</si>
  <si>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TO ADD WPP EXPANSION FUNDS</t>
  </si>
  <si>
    <t>BUDGET #17  FY25 MAY 15, 2025</t>
  </si>
  <si>
    <t>BUDGET #18 FY25</t>
  </si>
  <si>
    <t>BUDGET #18 FY25 JUNE 9, 2025</t>
  </si>
  <si>
    <t>TO ADJUST WPP EXPANSION FUNDS</t>
  </si>
  <si>
    <t>Please note, there will be a revision in FY26 to not only add the FY26 funds 
but any balances in FY25 will also be rolled into FY26</t>
  </si>
  <si>
    <t>BUDGET #19 FY25 JULY 2 2025</t>
  </si>
  <si>
    <t>BUDGET #19 FY25</t>
  </si>
  <si>
    <t>TO MOVE FUNDS TO FY26 AND EXTEND RESEA SERVICE DATE TO 9/30/2026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</si>
</sst>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9"/>
      <name val="Book Antiqua"/>
      <family val="1"/>
    </font>
    <font>
      <b/>
      <i/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3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0" fontId="18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22" fillId="0" borderId="1" xfId="0" applyFont="1" applyBorder="1" applyAlignment="1">
      <alignment vertical="center"/>
    </xf>
    <xf numFmtId="0" fontId="24" fillId="2" borderId="0" xfId="3" applyFont="1" applyFill="1" applyAlignment="1">
      <alignment vertical="center"/>
    </xf>
    <xf numFmtId="0" fontId="25" fillId="2" borderId="0" xfId="0" applyFont="1" applyFill="1"/>
    <xf numFmtId="0" fontId="25" fillId="2" borderId="0" xfId="0" applyFont="1" applyFill="1" applyAlignment="1">
      <alignment horizontal="center"/>
    </xf>
    <xf numFmtId="44" fontId="25" fillId="2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6" fillId="2" borderId="0" xfId="0" applyFont="1" applyFill="1"/>
    <xf numFmtId="0" fontId="3" fillId="2" borderId="0" xfId="0" applyFont="1" applyFill="1"/>
    <xf numFmtId="0" fontId="13" fillId="0" borderId="1" xfId="0" applyFont="1" applyBorder="1"/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7" fillId="2" borderId="0" xfId="0" applyFont="1" applyFill="1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8"/>
  <sheetViews>
    <sheetView tabSelected="1" zoomScale="110" zoomScaleNormal="110" workbookViewId="0">
      <selection activeCell="A41" sqref="A41"/>
    </sheetView>
  </sheetViews>
  <sheetFormatPr defaultColWidth="9.23046875" defaultRowHeight="12" x14ac:dyDescent="0.35"/>
  <cols>
    <col min="1" max="1" width="80.15234375" style="3" customWidth="1"/>
    <col min="2" max="2" width="38.4609375" style="3" customWidth="1"/>
    <col min="3" max="3" width="19.23046875" style="2" customWidth="1"/>
    <col min="4" max="4" width="16.23046875" style="2" customWidth="1"/>
    <col min="5" max="5" width="11.4609375" style="2" customWidth="1"/>
    <col min="6" max="6" width="9.23046875" style="2" customWidth="1"/>
    <col min="7" max="7" width="23.4609375" style="2" customWidth="1"/>
    <col min="8" max="8" width="19.69140625" style="2" hidden="1" customWidth="1"/>
    <col min="9" max="12" width="18" style="2" hidden="1" customWidth="1"/>
    <col min="13" max="23" width="17.921875" style="2" hidden="1" customWidth="1"/>
    <col min="24" max="24" width="17.84375" style="2" hidden="1" customWidth="1"/>
    <col min="25" max="26" width="17.765625" style="2" hidden="1" customWidth="1"/>
    <col min="27" max="27" width="17.765625" style="2" customWidth="1"/>
    <col min="28" max="28" width="13.921875" style="3" hidden="1" customWidth="1"/>
    <col min="29" max="29" width="13.69140625" style="3" bestFit="1" customWidth="1"/>
    <col min="30" max="30" width="7.69140625" style="3" bestFit="1" customWidth="1"/>
    <col min="31" max="16384" width="9.23046875" style="3"/>
  </cols>
  <sheetData>
    <row r="1" spans="1:28" ht="20.149999999999999" x14ac:dyDescent="0.5">
      <c r="A1" s="3" t="s">
        <v>11</v>
      </c>
      <c r="B1" s="97" t="s">
        <v>10</v>
      </c>
      <c r="C1" s="98"/>
      <c r="D1" s="98"/>
      <c r="E1" s="98"/>
      <c r="F1" s="98"/>
      <c r="G1" s="98"/>
      <c r="H1" s="98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28" ht="20.149999999999999" x14ac:dyDescent="0.5">
      <c r="B2" s="6"/>
      <c r="C2" s="6"/>
      <c r="D2" s="6"/>
      <c r="E2" s="7"/>
      <c r="F2" s="7"/>
      <c r="G2" s="7"/>
    </row>
    <row r="3" spans="1:28" ht="20.149999999999999" x14ac:dyDescent="0.5">
      <c r="A3" s="4" t="s">
        <v>12</v>
      </c>
      <c r="B3" s="6" t="s">
        <v>7</v>
      </c>
      <c r="C3" s="1"/>
    </row>
    <row r="4" spans="1:28" ht="20.6" thickBot="1" x14ac:dyDescent="0.55000000000000004">
      <c r="A4" s="4"/>
      <c r="B4" s="5"/>
      <c r="C4" s="1"/>
    </row>
    <row r="5" spans="1:28" s="10" customFormat="1" ht="29.6" thickBot="1" x14ac:dyDescent="0.4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62" t="s">
        <v>38</v>
      </c>
      <c r="H5" s="9" t="s">
        <v>49</v>
      </c>
      <c r="I5" s="62" t="s">
        <v>55</v>
      </c>
      <c r="J5" s="62" t="s">
        <v>65</v>
      </c>
      <c r="K5" s="62" t="s">
        <v>79</v>
      </c>
      <c r="L5" s="62" t="s">
        <v>80</v>
      </c>
      <c r="M5" s="62" t="s">
        <v>86</v>
      </c>
      <c r="N5" s="62" t="s">
        <v>94</v>
      </c>
      <c r="O5" s="62" t="s">
        <v>95</v>
      </c>
      <c r="P5" s="62" t="s">
        <v>105</v>
      </c>
      <c r="Q5" s="62" t="s">
        <v>111</v>
      </c>
      <c r="R5" s="62" t="s">
        <v>130</v>
      </c>
      <c r="S5" s="62" t="s">
        <v>138</v>
      </c>
      <c r="T5" s="62" t="s">
        <v>142</v>
      </c>
      <c r="U5" s="62" t="s">
        <v>149</v>
      </c>
      <c r="V5" s="62" t="s">
        <v>158</v>
      </c>
      <c r="W5" s="62" t="s">
        <v>159</v>
      </c>
      <c r="X5" s="62" t="s">
        <v>165</v>
      </c>
      <c r="Y5" s="62" t="s">
        <v>167</v>
      </c>
      <c r="Z5" s="62" t="s">
        <v>172</v>
      </c>
      <c r="AA5" s="62" t="s">
        <v>177</v>
      </c>
      <c r="AB5" s="27" t="s">
        <v>6</v>
      </c>
    </row>
    <row r="6" spans="1:28" s="10" customFormat="1" ht="14.6" x14ac:dyDescent="0.4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27"/>
    </row>
    <row r="7" spans="1:28" s="10" customFormat="1" ht="14.6" x14ac:dyDescent="0.4">
      <c r="A7" s="15" t="s">
        <v>68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27"/>
    </row>
    <row r="8" spans="1:28" s="10" customFormat="1" ht="14.6" x14ac:dyDescent="0.4">
      <c r="A8" s="65" t="s">
        <v>69</v>
      </c>
      <c r="B8" s="16" t="s">
        <v>70</v>
      </c>
      <c r="C8" s="45" t="s">
        <v>71</v>
      </c>
      <c r="D8" s="15" t="s">
        <v>28</v>
      </c>
      <c r="E8" s="15">
        <v>6501</v>
      </c>
      <c r="F8" s="16">
        <v>17.259</v>
      </c>
      <c r="G8" s="69" t="s">
        <v>39</v>
      </c>
      <c r="H8" s="32"/>
      <c r="I8" s="32"/>
      <c r="J8" s="32">
        <f>1924988-1</f>
        <v>1924987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>
        <v>-1063078</v>
      </c>
      <c r="AB8" s="33">
        <f>SUM(H8:AA8)</f>
        <v>861909</v>
      </c>
    </row>
    <row r="9" spans="1:28" s="10" customFormat="1" ht="14.6" x14ac:dyDescent="0.4">
      <c r="A9" s="65" t="s">
        <v>69</v>
      </c>
      <c r="B9" s="16" t="s">
        <v>72</v>
      </c>
      <c r="C9" s="45" t="s">
        <v>71</v>
      </c>
      <c r="D9" s="15" t="s">
        <v>28</v>
      </c>
      <c r="E9" s="15">
        <v>6501</v>
      </c>
      <c r="F9" s="16">
        <v>17.259</v>
      </c>
      <c r="G9" s="69" t="s">
        <v>39</v>
      </c>
      <c r="H9" s="32"/>
      <c r="I9" s="32"/>
      <c r="J9" s="32">
        <v>1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>
        <v>1063078</v>
      </c>
      <c r="AB9" s="33">
        <f t="shared" ref="AB9:AB65" si="0">SUM(H9:AA9)</f>
        <v>1063079</v>
      </c>
    </row>
    <row r="10" spans="1:28" s="10" customFormat="1" ht="14.6" hidden="1" x14ac:dyDescent="0.4">
      <c r="A10" s="19" t="s">
        <v>73</v>
      </c>
      <c r="B10" s="16" t="s">
        <v>70</v>
      </c>
      <c r="C10" s="45" t="s">
        <v>74</v>
      </c>
      <c r="D10" s="15" t="s">
        <v>30</v>
      </c>
      <c r="E10" s="15">
        <v>6502</v>
      </c>
      <c r="F10" s="15">
        <v>17.257999999999999</v>
      </c>
      <c r="G10" s="69" t="s">
        <v>39</v>
      </c>
      <c r="H10" s="32"/>
      <c r="I10" s="32"/>
      <c r="J10" s="32">
        <f>336214-1</f>
        <v>336213</v>
      </c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3">
        <f t="shared" si="0"/>
        <v>336213</v>
      </c>
    </row>
    <row r="11" spans="1:28" s="10" customFormat="1" ht="14.6" hidden="1" x14ac:dyDescent="0.4">
      <c r="A11" s="19" t="s">
        <v>73</v>
      </c>
      <c r="B11" s="16" t="s">
        <v>72</v>
      </c>
      <c r="C11" s="45" t="s">
        <v>74</v>
      </c>
      <c r="D11" s="15" t="s">
        <v>30</v>
      </c>
      <c r="E11" s="15">
        <v>6502</v>
      </c>
      <c r="F11" s="15">
        <v>17.257999999999999</v>
      </c>
      <c r="G11" s="69" t="s">
        <v>39</v>
      </c>
      <c r="H11" s="32"/>
      <c r="I11" s="32"/>
      <c r="J11" s="32">
        <v>1</v>
      </c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3">
        <f t="shared" si="0"/>
        <v>1</v>
      </c>
    </row>
    <row r="12" spans="1:28" s="10" customFormat="1" ht="14.6" hidden="1" x14ac:dyDescent="0.4">
      <c r="A12" s="31"/>
      <c r="B12" s="16"/>
      <c r="C12" s="15"/>
      <c r="D12" s="15"/>
      <c r="E12" s="15"/>
      <c r="F12" s="15"/>
      <c r="G12" s="69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3">
        <f t="shared" si="0"/>
        <v>0</v>
      </c>
    </row>
    <row r="13" spans="1:28" s="10" customFormat="1" ht="14.6" hidden="1" x14ac:dyDescent="0.4">
      <c r="A13" s="31"/>
      <c r="B13" s="16"/>
      <c r="C13" s="15"/>
      <c r="D13" s="15"/>
      <c r="E13" s="15"/>
      <c r="F13" s="15"/>
      <c r="G13" s="69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3">
        <f t="shared" si="0"/>
        <v>0</v>
      </c>
    </row>
    <row r="14" spans="1:28" s="10" customFormat="1" ht="14.6" hidden="1" x14ac:dyDescent="0.4">
      <c r="A14" s="31"/>
      <c r="B14" s="16"/>
      <c r="C14" s="15"/>
      <c r="D14" s="15"/>
      <c r="E14" s="15"/>
      <c r="F14" s="15"/>
      <c r="G14" s="69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3">
        <f t="shared" si="0"/>
        <v>0</v>
      </c>
    </row>
    <row r="15" spans="1:28" s="10" customFormat="1" ht="14.6" x14ac:dyDescent="0.4">
      <c r="A15" s="19" t="s">
        <v>73</v>
      </c>
      <c r="B15" s="16" t="s">
        <v>70</v>
      </c>
      <c r="C15" s="45" t="s">
        <v>93</v>
      </c>
      <c r="D15" s="15" t="s">
        <v>30</v>
      </c>
      <c r="E15" s="15">
        <v>6502</v>
      </c>
      <c r="F15" s="15">
        <v>17.257999999999999</v>
      </c>
      <c r="G15" s="75" t="s">
        <v>39</v>
      </c>
      <c r="H15" s="32"/>
      <c r="I15" s="32"/>
      <c r="J15" s="32"/>
      <c r="K15" s="32"/>
      <c r="L15" s="32"/>
      <c r="M15" s="32"/>
      <c r="N15" s="32">
        <f>1374006-1</f>
        <v>1374005</v>
      </c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>
        <v>-891973</v>
      </c>
      <c r="AB15" s="33">
        <f t="shared" si="0"/>
        <v>482032</v>
      </c>
    </row>
    <row r="16" spans="1:28" s="10" customFormat="1" ht="14.6" x14ac:dyDescent="0.4">
      <c r="A16" s="19" t="s">
        <v>73</v>
      </c>
      <c r="B16" s="16" t="s">
        <v>72</v>
      </c>
      <c r="C16" s="45" t="s">
        <v>93</v>
      </c>
      <c r="D16" s="15" t="s">
        <v>30</v>
      </c>
      <c r="E16" s="15">
        <v>6502</v>
      </c>
      <c r="F16" s="15">
        <v>17.257999999999999</v>
      </c>
      <c r="G16" s="75" t="s">
        <v>39</v>
      </c>
      <c r="H16" s="32"/>
      <c r="I16" s="32"/>
      <c r="J16" s="32"/>
      <c r="K16" s="32"/>
      <c r="L16" s="32"/>
      <c r="M16" s="32"/>
      <c r="N16" s="32">
        <v>1</v>
      </c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>
        <v>891973.00000000012</v>
      </c>
      <c r="AB16" s="33">
        <f t="shared" si="0"/>
        <v>891974.00000000012</v>
      </c>
    </row>
    <row r="17" spans="1:29" s="10" customFormat="1" ht="14.6" x14ac:dyDescent="0.4">
      <c r="A17" s="31"/>
      <c r="B17" s="41"/>
      <c r="C17" s="27"/>
      <c r="D17" s="15"/>
      <c r="E17" s="16"/>
      <c r="F17" s="15"/>
      <c r="G17" s="69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3">
        <f t="shared" si="0"/>
        <v>0</v>
      </c>
    </row>
    <row r="18" spans="1:29" s="10" customFormat="1" ht="14.6" hidden="1" x14ac:dyDescent="0.4">
      <c r="A18" s="31" t="s">
        <v>108</v>
      </c>
      <c r="B18" s="16" t="s">
        <v>70</v>
      </c>
      <c r="C18" s="15" t="s">
        <v>109</v>
      </c>
      <c r="D18" s="15" t="s">
        <v>29</v>
      </c>
      <c r="E18" s="15">
        <v>6503</v>
      </c>
      <c r="F18" s="15">
        <v>17.277999999999999</v>
      </c>
      <c r="G18" s="75" t="s">
        <v>39</v>
      </c>
      <c r="H18" s="32"/>
      <c r="I18" s="32"/>
      <c r="J18" s="32"/>
      <c r="K18" s="32"/>
      <c r="L18" s="32"/>
      <c r="M18" s="32"/>
      <c r="N18" s="32"/>
      <c r="O18" s="32"/>
      <c r="P18" s="32">
        <f>193683-1</f>
        <v>193682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3">
        <f t="shared" si="0"/>
        <v>193682</v>
      </c>
    </row>
    <row r="19" spans="1:29" s="10" customFormat="1" ht="14.6" hidden="1" x14ac:dyDescent="0.4">
      <c r="A19" s="31" t="s">
        <v>108</v>
      </c>
      <c r="B19" s="16" t="s">
        <v>72</v>
      </c>
      <c r="C19" s="15" t="s">
        <v>109</v>
      </c>
      <c r="D19" s="15" t="s">
        <v>29</v>
      </c>
      <c r="E19" s="15">
        <v>6503</v>
      </c>
      <c r="F19" s="15">
        <v>17.277999999999999</v>
      </c>
      <c r="G19" s="75" t="s">
        <v>39</v>
      </c>
      <c r="H19" s="32"/>
      <c r="I19" s="32"/>
      <c r="J19" s="32"/>
      <c r="K19" s="32"/>
      <c r="L19" s="32"/>
      <c r="M19" s="32"/>
      <c r="N19" s="32"/>
      <c r="O19" s="32"/>
      <c r="P19" s="32">
        <v>1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3">
        <f t="shared" si="0"/>
        <v>1</v>
      </c>
      <c r="AC19" s="43"/>
    </row>
    <row r="20" spans="1:29" s="10" customFormat="1" ht="14.6" x14ac:dyDescent="0.4">
      <c r="A20" s="31" t="s">
        <v>108</v>
      </c>
      <c r="B20" s="16" t="s">
        <v>70</v>
      </c>
      <c r="C20" s="15" t="s">
        <v>110</v>
      </c>
      <c r="D20" s="15" t="s">
        <v>29</v>
      </c>
      <c r="E20" s="15">
        <v>6503</v>
      </c>
      <c r="F20" s="15">
        <v>17.277999999999999</v>
      </c>
      <c r="G20" s="75" t="s">
        <v>39</v>
      </c>
      <c r="H20" s="32"/>
      <c r="I20" s="32"/>
      <c r="J20" s="32"/>
      <c r="K20" s="32"/>
      <c r="L20" s="32"/>
      <c r="M20" s="32"/>
      <c r="N20" s="32"/>
      <c r="O20" s="32"/>
      <c r="P20" s="32">
        <f>704799-1</f>
        <v>704798</v>
      </c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>
        <v>-192570</v>
      </c>
      <c r="AB20" s="33">
        <f t="shared" si="0"/>
        <v>512228</v>
      </c>
    </row>
    <row r="21" spans="1:29" s="10" customFormat="1" ht="15" customHeight="1" x14ac:dyDescent="0.4">
      <c r="A21" s="31" t="s">
        <v>108</v>
      </c>
      <c r="B21" s="16" t="s">
        <v>72</v>
      </c>
      <c r="C21" s="15" t="s">
        <v>110</v>
      </c>
      <c r="D21" s="15" t="s">
        <v>29</v>
      </c>
      <c r="E21" s="15">
        <v>6503</v>
      </c>
      <c r="F21" s="15">
        <v>17.277999999999999</v>
      </c>
      <c r="G21" s="75" t="s">
        <v>39</v>
      </c>
      <c r="H21" s="32"/>
      <c r="I21" s="32"/>
      <c r="J21" s="32"/>
      <c r="K21" s="32"/>
      <c r="L21" s="32"/>
      <c r="M21" s="32"/>
      <c r="N21" s="32"/>
      <c r="O21" s="32"/>
      <c r="P21" s="32">
        <v>1</v>
      </c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>
        <v>192570</v>
      </c>
      <c r="AB21" s="33">
        <f t="shared" si="0"/>
        <v>192571</v>
      </c>
    </row>
    <row r="22" spans="1:29" s="10" customFormat="1" ht="14.6" x14ac:dyDescent="0.4">
      <c r="A22" s="31"/>
      <c r="B22" s="16"/>
      <c r="C22" s="42"/>
      <c r="D22" s="15"/>
      <c r="E22" s="16"/>
      <c r="F22" s="15"/>
      <c r="G22" s="15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3">
        <f t="shared" si="0"/>
        <v>0</v>
      </c>
    </row>
    <row r="23" spans="1:29" s="10" customFormat="1" ht="14.6" hidden="1" x14ac:dyDescent="0.4">
      <c r="A23" s="92" t="s">
        <v>152</v>
      </c>
      <c r="B23" s="16" t="s">
        <v>70</v>
      </c>
      <c r="C23" s="15" t="s">
        <v>110</v>
      </c>
      <c r="D23" s="15" t="s">
        <v>29</v>
      </c>
      <c r="E23" s="15">
        <v>6523</v>
      </c>
      <c r="F23" s="15">
        <v>17.277999999999999</v>
      </c>
      <c r="G23" s="75" t="s">
        <v>39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>
        <v>45000</v>
      </c>
      <c r="V23" s="32"/>
      <c r="W23" s="32"/>
      <c r="X23" s="32"/>
      <c r="Y23" s="32"/>
      <c r="Z23" s="32"/>
      <c r="AA23" s="32"/>
      <c r="AB23" s="33">
        <f t="shared" si="0"/>
        <v>45000</v>
      </c>
    </row>
    <row r="24" spans="1:29" s="10" customFormat="1" ht="14.6" hidden="1" x14ac:dyDescent="0.4">
      <c r="A24" s="31"/>
      <c r="B24" s="16"/>
      <c r="C24" s="27"/>
      <c r="D24" s="15"/>
      <c r="E24" s="16"/>
      <c r="F24" s="15"/>
      <c r="G24" s="15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3">
        <f t="shared" si="0"/>
        <v>0</v>
      </c>
    </row>
    <row r="25" spans="1:29" s="10" customFormat="1" ht="14.6" hidden="1" x14ac:dyDescent="0.4">
      <c r="A25" s="31"/>
      <c r="B25" s="16"/>
      <c r="C25" s="27"/>
      <c r="D25" s="15"/>
      <c r="E25" s="16"/>
      <c r="F25" s="15"/>
      <c r="G25" s="15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3">
        <f t="shared" si="0"/>
        <v>0</v>
      </c>
      <c r="AC25" s="43"/>
    </row>
    <row r="26" spans="1:29" s="10" customFormat="1" ht="16.3" hidden="1" thickBot="1" x14ac:dyDescent="0.45">
      <c r="A26" s="19"/>
      <c r="B26" s="16"/>
      <c r="C26" s="48"/>
      <c r="D26" s="49" t="s">
        <v>16</v>
      </c>
      <c r="E26" s="49" t="s">
        <v>17</v>
      </c>
      <c r="F26" s="50">
        <v>17.273</v>
      </c>
      <c r="G26" s="68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3">
        <f t="shared" si="0"/>
        <v>0</v>
      </c>
    </row>
    <row r="27" spans="1:29" s="10" customFormat="1" ht="15.75" hidden="1" customHeight="1" x14ac:dyDescent="0.4">
      <c r="A27" s="31"/>
      <c r="B27" s="16"/>
      <c r="C27" s="15"/>
      <c r="D27" s="15"/>
      <c r="E27" s="16"/>
      <c r="F27" s="15"/>
      <c r="G27" s="15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3">
        <f t="shared" si="0"/>
        <v>0</v>
      </c>
    </row>
    <row r="28" spans="1:29" s="10" customFormat="1" ht="14.6" hidden="1" x14ac:dyDescent="0.4">
      <c r="A28" s="9" t="s">
        <v>8</v>
      </c>
      <c r="B28" s="16"/>
      <c r="C28" s="15"/>
      <c r="D28" s="15"/>
      <c r="E28" s="16"/>
      <c r="F28" s="15"/>
      <c r="G28" s="15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3">
        <f t="shared" si="0"/>
        <v>0</v>
      </c>
    </row>
    <row r="29" spans="1:29" s="10" customFormat="1" ht="14.6" hidden="1" x14ac:dyDescent="0.4">
      <c r="A29" s="15" t="s">
        <v>83</v>
      </c>
      <c r="B29" s="16"/>
      <c r="C29" s="15"/>
      <c r="D29" s="15"/>
      <c r="E29" s="16"/>
      <c r="F29" s="15"/>
      <c r="G29" s="1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3">
        <f t="shared" si="0"/>
        <v>0</v>
      </c>
    </row>
    <row r="30" spans="1:29" s="10" customFormat="1" ht="15" hidden="1" x14ac:dyDescent="0.4">
      <c r="A30" s="40" t="s">
        <v>89</v>
      </c>
      <c r="B30" s="61" t="s">
        <v>58</v>
      </c>
      <c r="C30" s="74" t="s">
        <v>90</v>
      </c>
      <c r="D30" s="66" t="s">
        <v>34</v>
      </c>
      <c r="E30" s="67" t="s">
        <v>35</v>
      </c>
      <c r="F30" s="15" t="s">
        <v>13</v>
      </c>
      <c r="G30" s="15"/>
      <c r="H30" s="36"/>
      <c r="I30" s="36"/>
      <c r="J30" s="36"/>
      <c r="K30" s="36"/>
      <c r="L30" s="36"/>
      <c r="M30" s="36">
        <v>95000</v>
      </c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3">
        <f t="shared" si="0"/>
        <v>95000</v>
      </c>
    </row>
    <row r="31" spans="1:29" s="10" customFormat="1" ht="14.6" hidden="1" x14ac:dyDescent="0.4">
      <c r="A31" s="37" t="s">
        <v>84</v>
      </c>
      <c r="B31" s="61" t="s">
        <v>58</v>
      </c>
      <c r="C31" s="47" t="s">
        <v>85</v>
      </c>
      <c r="D31" s="66" t="s">
        <v>36</v>
      </c>
      <c r="E31" s="66" t="s">
        <v>37</v>
      </c>
      <c r="F31" s="16" t="s">
        <v>13</v>
      </c>
      <c r="G31" s="16"/>
      <c r="H31" s="36"/>
      <c r="I31" s="36"/>
      <c r="J31" s="36"/>
      <c r="K31" s="36"/>
      <c r="L31" s="36">
        <v>965677.3</v>
      </c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3">
        <f t="shared" si="0"/>
        <v>965677.3</v>
      </c>
    </row>
    <row r="32" spans="1:29" s="10" customFormat="1" ht="14.6" hidden="1" x14ac:dyDescent="0.4">
      <c r="A32" s="39"/>
      <c r="B32" s="16"/>
      <c r="C32" s="28"/>
      <c r="D32" s="28"/>
      <c r="E32" s="28"/>
      <c r="F32" s="16"/>
      <c r="G32" s="1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3">
        <f t="shared" si="0"/>
        <v>0</v>
      </c>
    </row>
    <row r="33" spans="1:29" s="10" customFormat="1" ht="14.6" hidden="1" x14ac:dyDescent="0.4">
      <c r="A33" s="9" t="s">
        <v>8</v>
      </c>
      <c r="B33" s="16"/>
      <c r="C33" s="28"/>
      <c r="D33" s="28"/>
      <c r="E33" s="28"/>
      <c r="F33" s="16"/>
      <c r="G33" s="1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3">
        <f t="shared" si="0"/>
        <v>0</v>
      </c>
    </row>
    <row r="34" spans="1:29" s="10" customFormat="1" ht="14.6" hidden="1" x14ac:dyDescent="0.4">
      <c r="A34" s="15" t="s">
        <v>133</v>
      </c>
      <c r="B34" s="16"/>
      <c r="C34" s="28"/>
      <c r="D34" s="28"/>
      <c r="E34" s="28"/>
      <c r="F34" s="16"/>
      <c r="G34" s="1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3">
        <f t="shared" si="0"/>
        <v>0</v>
      </c>
    </row>
    <row r="35" spans="1:29" s="10" customFormat="1" ht="15.45" hidden="1" x14ac:dyDescent="0.4">
      <c r="A35" s="87" t="s">
        <v>134</v>
      </c>
      <c r="B35" s="16" t="s">
        <v>70</v>
      </c>
      <c r="C35" s="88" t="s">
        <v>135</v>
      </c>
      <c r="D35" s="28" t="s">
        <v>136</v>
      </c>
      <c r="E35" s="30" t="s">
        <v>137</v>
      </c>
      <c r="F35" s="27">
        <v>17.800999999999998</v>
      </c>
      <c r="G35" s="89" t="s">
        <v>40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>
        <v>27997</v>
      </c>
      <c r="S35" s="36"/>
      <c r="T35" s="36"/>
      <c r="U35" s="36"/>
      <c r="V35" s="36"/>
      <c r="W35" s="36"/>
      <c r="X35" s="36"/>
      <c r="Y35" s="36"/>
      <c r="Z35" s="36"/>
      <c r="AA35" s="36"/>
      <c r="AB35" s="33">
        <f t="shared" si="0"/>
        <v>27997</v>
      </c>
    </row>
    <row r="36" spans="1:29" s="10" customFormat="1" ht="14.6" hidden="1" x14ac:dyDescent="0.4">
      <c r="A36" s="39"/>
      <c r="B36" s="16"/>
      <c r="C36" s="28"/>
      <c r="D36" s="28"/>
      <c r="E36" s="30"/>
      <c r="F36" s="27"/>
      <c r="G36" s="51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3">
        <f t="shared" si="0"/>
        <v>0</v>
      </c>
    </row>
    <row r="37" spans="1:29" s="10" customFormat="1" ht="14.6" hidden="1" x14ac:dyDescent="0.4">
      <c r="A37" s="31"/>
      <c r="B37" s="16"/>
      <c r="C37" s="15"/>
      <c r="D37" s="15"/>
      <c r="E37" s="16"/>
      <c r="F37" s="15"/>
      <c r="G37" s="1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3">
        <f t="shared" si="0"/>
        <v>0</v>
      </c>
    </row>
    <row r="38" spans="1:29" s="10" customFormat="1" ht="14.6" x14ac:dyDescent="0.4">
      <c r="A38" s="20"/>
      <c r="B38" s="11"/>
      <c r="C38" s="12"/>
      <c r="D38" s="12"/>
      <c r="E38" s="13"/>
      <c r="F38" s="14"/>
      <c r="G38" s="14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3">
        <f t="shared" si="0"/>
        <v>0</v>
      </c>
    </row>
    <row r="39" spans="1:29" s="10" customFormat="1" ht="14.6" x14ac:dyDescent="0.4">
      <c r="A39" s="29" t="s">
        <v>8</v>
      </c>
      <c r="B39" s="16"/>
      <c r="C39" s="28"/>
      <c r="D39" s="28"/>
      <c r="E39" s="30"/>
      <c r="F39" s="15"/>
      <c r="G39" s="1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3">
        <f t="shared" si="0"/>
        <v>0</v>
      </c>
    </row>
    <row r="40" spans="1:29" s="10" customFormat="1" ht="14.6" x14ac:dyDescent="0.4">
      <c r="A40" s="15" t="s">
        <v>56</v>
      </c>
      <c r="B40" s="16"/>
      <c r="C40" s="28"/>
      <c r="D40" s="28"/>
      <c r="E40" s="30"/>
      <c r="F40" s="15"/>
      <c r="G40" s="1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3">
        <f t="shared" si="0"/>
        <v>0</v>
      </c>
    </row>
    <row r="41" spans="1:29" s="10" customFormat="1" ht="15.45" x14ac:dyDescent="0.4">
      <c r="A41" s="63" t="s">
        <v>57</v>
      </c>
      <c r="B41" s="61" t="s">
        <v>58</v>
      </c>
      <c r="C41" s="15" t="s">
        <v>59</v>
      </c>
      <c r="D41" s="15" t="s">
        <v>60</v>
      </c>
      <c r="E41" s="15" t="s">
        <v>61</v>
      </c>
      <c r="F41" s="15">
        <v>17.225000000000001</v>
      </c>
      <c r="G41" s="72" t="s">
        <v>47</v>
      </c>
      <c r="H41" s="35"/>
      <c r="I41" s="35">
        <f>623234.09-1</f>
        <v>623233.09</v>
      </c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>
        <v>165379.0785328979</v>
      </c>
      <c r="Y41" s="35"/>
      <c r="Z41" s="35"/>
      <c r="AA41" s="35">
        <v>-165379.07999999999</v>
      </c>
      <c r="AB41" s="33">
        <f t="shared" si="0"/>
        <v>623233.08853289788</v>
      </c>
      <c r="AC41" s="46"/>
    </row>
    <row r="42" spans="1:29" s="10" customFormat="1" ht="15.45" x14ac:dyDescent="0.4">
      <c r="A42" s="63" t="s">
        <v>57</v>
      </c>
      <c r="B42" s="64" t="s">
        <v>62</v>
      </c>
      <c r="C42" s="15" t="s">
        <v>59</v>
      </c>
      <c r="D42" s="15" t="s">
        <v>60</v>
      </c>
      <c r="E42" s="15" t="s">
        <v>61</v>
      </c>
      <c r="F42" s="15">
        <v>17.225000000000001</v>
      </c>
      <c r="G42" s="72" t="s">
        <v>47</v>
      </c>
      <c r="H42" s="35"/>
      <c r="I42" s="35">
        <v>1</v>
      </c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>
        <v>165379.08000000005</v>
      </c>
      <c r="AB42" s="33">
        <f t="shared" si="0"/>
        <v>165380.08000000005</v>
      </c>
      <c r="AC42" s="43"/>
    </row>
    <row r="43" spans="1:29" s="10" customFormat="1" ht="14.6" x14ac:dyDescent="0.4">
      <c r="A43" s="44"/>
      <c r="B43" s="16"/>
      <c r="C43" s="27"/>
      <c r="D43" s="27"/>
      <c r="E43" s="15"/>
      <c r="F43" s="15"/>
      <c r="G43" s="1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3">
        <f t="shared" si="0"/>
        <v>0</v>
      </c>
    </row>
    <row r="44" spans="1:29" s="10" customFormat="1" ht="14.6" x14ac:dyDescent="0.4">
      <c r="A44" s="17"/>
      <c r="B44" s="11"/>
      <c r="C44" s="12"/>
      <c r="D44" s="12"/>
      <c r="E44" s="12"/>
      <c r="F44" s="14"/>
      <c r="G44" s="14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3">
        <f t="shared" si="0"/>
        <v>0</v>
      </c>
    </row>
    <row r="45" spans="1:29" s="10" customFormat="1" ht="14.6" hidden="1" x14ac:dyDescent="0.4">
      <c r="A45" s="29" t="s">
        <v>8</v>
      </c>
      <c r="B45" s="11"/>
      <c r="C45" s="12"/>
      <c r="D45" s="12"/>
      <c r="E45" s="12"/>
      <c r="F45" s="14"/>
      <c r="G45" s="14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3">
        <f t="shared" si="0"/>
        <v>0</v>
      </c>
    </row>
    <row r="46" spans="1:29" s="10" customFormat="1" ht="14.6" hidden="1" x14ac:dyDescent="0.4">
      <c r="A46" s="15" t="s">
        <v>50</v>
      </c>
      <c r="B46" s="11"/>
      <c r="C46" s="12"/>
      <c r="D46" s="12"/>
      <c r="E46" s="13"/>
      <c r="F46" s="14"/>
      <c r="G46" s="14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3">
        <f t="shared" si="0"/>
        <v>0</v>
      </c>
    </row>
    <row r="47" spans="1:29" s="10" customFormat="1" ht="14.6" hidden="1" x14ac:dyDescent="0.4">
      <c r="A47" s="38" t="s">
        <v>15</v>
      </c>
      <c r="B47" s="16" t="s">
        <v>58</v>
      </c>
      <c r="C47" s="15" t="s">
        <v>77</v>
      </c>
      <c r="D47" s="15" t="s">
        <v>31</v>
      </c>
      <c r="E47" s="15" t="s">
        <v>32</v>
      </c>
      <c r="F47" s="16">
        <v>17.207000000000001</v>
      </c>
      <c r="G47" s="51" t="s">
        <v>41</v>
      </c>
      <c r="H47" s="35"/>
      <c r="I47" s="35"/>
      <c r="J47" s="35"/>
      <c r="K47" s="35">
        <f>662566-1</f>
        <v>662565</v>
      </c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3">
        <f t="shared" si="0"/>
        <v>662565</v>
      </c>
    </row>
    <row r="48" spans="1:29" s="18" customFormat="1" ht="14.6" hidden="1" x14ac:dyDescent="0.4">
      <c r="A48" s="38" t="s">
        <v>15</v>
      </c>
      <c r="B48" s="16" t="s">
        <v>78</v>
      </c>
      <c r="C48" s="15" t="s">
        <v>77</v>
      </c>
      <c r="D48" s="15" t="s">
        <v>31</v>
      </c>
      <c r="E48" s="15" t="s">
        <v>32</v>
      </c>
      <c r="F48" s="16">
        <v>17.207000000000001</v>
      </c>
      <c r="G48" s="51" t="s">
        <v>41</v>
      </c>
      <c r="H48" s="36"/>
      <c r="I48" s="36"/>
      <c r="J48" s="36"/>
      <c r="K48" s="36">
        <v>1</v>
      </c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3">
        <f t="shared" si="0"/>
        <v>1</v>
      </c>
    </row>
    <row r="49" spans="1:28" s="18" customFormat="1" ht="14.6" hidden="1" x14ac:dyDescent="0.4">
      <c r="A49" s="19" t="s">
        <v>14</v>
      </c>
      <c r="B49" s="16" t="s">
        <v>58</v>
      </c>
      <c r="C49" s="15" t="s">
        <v>77</v>
      </c>
      <c r="D49" s="15" t="s">
        <v>31</v>
      </c>
      <c r="E49" s="15" t="s">
        <v>33</v>
      </c>
      <c r="F49" s="16">
        <v>17.207000000000001</v>
      </c>
      <c r="G49" s="51" t="s">
        <v>41</v>
      </c>
      <c r="H49" s="36"/>
      <c r="I49" s="36"/>
      <c r="J49" s="36"/>
      <c r="K49" s="36">
        <f>59824-1</f>
        <v>59823</v>
      </c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3">
        <f t="shared" si="0"/>
        <v>59823</v>
      </c>
    </row>
    <row r="50" spans="1:28" s="10" customFormat="1" ht="14.6" hidden="1" x14ac:dyDescent="0.4">
      <c r="A50" s="19" t="s">
        <v>14</v>
      </c>
      <c r="B50" s="16" t="s">
        <v>78</v>
      </c>
      <c r="C50" s="15" t="s">
        <v>77</v>
      </c>
      <c r="D50" s="15" t="s">
        <v>31</v>
      </c>
      <c r="E50" s="15" t="s">
        <v>33</v>
      </c>
      <c r="F50" s="16">
        <v>17.207000000000001</v>
      </c>
      <c r="G50" s="51" t="s">
        <v>41</v>
      </c>
      <c r="H50" s="36"/>
      <c r="I50" s="36"/>
      <c r="J50" s="36"/>
      <c r="K50" s="36">
        <v>1</v>
      </c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3">
        <f t="shared" si="0"/>
        <v>1</v>
      </c>
    </row>
    <row r="51" spans="1:28" s="10" customFormat="1" ht="15.45" hidden="1" x14ac:dyDescent="0.4">
      <c r="A51" s="71" t="s">
        <v>46</v>
      </c>
      <c r="B51" s="16" t="s">
        <v>51</v>
      </c>
      <c r="C51" s="73" t="s">
        <v>52</v>
      </c>
      <c r="D51" s="15" t="s">
        <v>18</v>
      </c>
      <c r="E51" s="15" t="s">
        <v>19</v>
      </c>
      <c r="F51" s="15">
        <v>10.561</v>
      </c>
      <c r="G51" s="76" t="s">
        <v>54</v>
      </c>
      <c r="H51" s="36">
        <v>15096.439999999999</v>
      </c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3">
        <f t="shared" si="0"/>
        <v>15096.439999999999</v>
      </c>
    </row>
    <row r="52" spans="1:28" s="10" customFormat="1" ht="15.45" hidden="1" x14ac:dyDescent="0.4">
      <c r="A52" s="77" t="s">
        <v>103</v>
      </c>
      <c r="B52" s="16" t="s">
        <v>97</v>
      </c>
      <c r="C52" s="15" t="s">
        <v>98</v>
      </c>
      <c r="D52" s="15" t="s">
        <v>99</v>
      </c>
      <c r="E52" s="15" t="s">
        <v>100</v>
      </c>
      <c r="F52" s="15"/>
      <c r="G52" s="76"/>
      <c r="H52" s="36"/>
      <c r="I52" s="36"/>
      <c r="J52" s="36"/>
      <c r="K52" s="36"/>
      <c r="L52" s="36"/>
      <c r="M52" s="36"/>
      <c r="N52" s="36"/>
      <c r="O52" s="36">
        <f>119212.092227104-1</f>
        <v>119211.092227104</v>
      </c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3">
        <f t="shared" si="0"/>
        <v>119211.092227104</v>
      </c>
    </row>
    <row r="53" spans="1:28" s="10" customFormat="1" ht="15.45" hidden="1" x14ac:dyDescent="0.4">
      <c r="A53" s="77" t="s">
        <v>103</v>
      </c>
      <c r="B53" s="16" t="s">
        <v>101</v>
      </c>
      <c r="C53" s="15" t="s">
        <v>98</v>
      </c>
      <c r="D53" s="15" t="s">
        <v>99</v>
      </c>
      <c r="E53" s="15" t="s">
        <v>100</v>
      </c>
      <c r="F53" s="15"/>
      <c r="G53" s="76"/>
      <c r="H53" s="36"/>
      <c r="I53" s="36"/>
      <c r="J53" s="36"/>
      <c r="K53" s="36"/>
      <c r="L53" s="36"/>
      <c r="M53" s="36"/>
      <c r="N53" s="36"/>
      <c r="O53" s="36">
        <v>1</v>
      </c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3">
        <f t="shared" si="0"/>
        <v>1</v>
      </c>
    </row>
    <row r="54" spans="1:28" s="10" customFormat="1" ht="15.45" hidden="1" x14ac:dyDescent="0.4">
      <c r="A54" s="77" t="s">
        <v>139</v>
      </c>
      <c r="B54" s="16" t="s">
        <v>97</v>
      </c>
      <c r="C54" s="15" t="s">
        <v>98</v>
      </c>
      <c r="D54" s="15" t="s">
        <v>99</v>
      </c>
      <c r="E54" s="15" t="s">
        <v>100</v>
      </c>
      <c r="F54" s="15"/>
      <c r="G54" s="7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>
        <f>295228-1</f>
        <v>295227</v>
      </c>
      <c r="T54" s="36"/>
      <c r="U54" s="36"/>
      <c r="V54" s="36"/>
      <c r="W54" s="36"/>
      <c r="X54" s="36"/>
      <c r="Y54" s="36"/>
      <c r="Z54" s="36"/>
      <c r="AA54" s="36"/>
      <c r="AB54" s="33">
        <f t="shared" si="0"/>
        <v>295227</v>
      </c>
    </row>
    <row r="55" spans="1:28" s="10" customFormat="1" ht="15.45" hidden="1" x14ac:dyDescent="0.4">
      <c r="A55" s="77" t="s">
        <v>139</v>
      </c>
      <c r="B55" s="16" t="s">
        <v>101</v>
      </c>
      <c r="C55" s="15" t="s">
        <v>98</v>
      </c>
      <c r="D55" s="15" t="s">
        <v>99</v>
      </c>
      <c r="E55" s="15" t="s">
        <v>100</v>
      </c>
      <c r="F55" s="15"/>
      <c r="G55" s="7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>
        <v>1</v>
      </c>
      <c r="T55" s="36"/>
      <c r="U55" s="36"/>
      <c r="V55" s="36"/>
      <c r="W55" s="36"/>
      <c r="X55" s="36"/>
      <c r="Y55" s="36"/>
      <c r="Z55" s="36"/>
      <c r="AA55" s="36"/>
      <c r="AB55" s="33">
        <f t="shared" si="0"/>
        <v>1</v>
      </c>
    </row>
    <row r="56" spans="1:28" s="10" customFormat="1" ht="15.45" hidden="1" x14ac:dyDescent="0.4">
      <c r="A56" s="77" t="s">
        <v>112</v>
      </c>
      <c r="B56" s="16" t="s">
        <v>70</v>
      </c>
      <c r="C56" s="82" t="s">
        <v>113</v>
      </c>
      <c r="D56" s="83" t="s">
        <v>114</v>
      </c>
      <c r="E56" s="15" t="s">
        <v>115</v>
      </c>
      <c r="F56" s="15"/>
      <c r="G56" s="76"/>
      <c r="H56" s="36"/>
      <c r="I56" s="36"/>
      <c r="J56" s="36"/>
      <c r="K56" s="36"/>
      <c r="L56" s="36"/>
      <c r="M56" s="36"/>
      <c r="N56" s="36"/>
      <c r="O56" s="36"/>
      <c r="P56" s="36"/>
      <c r="Q56" s="36">
        <v>7475</v>
      </c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3">
        <f t="shared" si="0"/>
        <v>7475</v>
      </c>
    </row>
    <row r="57" spans="1:28" s="10" customFormat="1" ht="15.45" hidden="1" x14ac:dyDescent="0.4">
      <c r="A57" s="77" t="s">
        <v>116</v>
      </c>
      <c r="B57" s="16" t="s">
        <v>70</v>
      </c>
      <c r="C57" s="84" t="s">
        <v>117</v>
      </c>
      <c r="D57" s="84" t="s">
        <v>118</v>
      </c>
      <c r="E57" s="15" t="s">
        <v>119</v>
      </c>
      <c r="F57" s="15"/>
      <c r="G57" s="76"/>
      <c r="H57" s="36"/>
      <c r="I57" s="36"/>
      <c r="J57" s="36"/>
      <c r="K57" s="36"/>
      <c r="L57" s="36"/>
      <c r="M57" s="36"/>
      <c r="N57" s="36"/>
      <c r="O57" s="36"/>
      <c r="P57" s="36"/>
      <c r="Q57" s="36">
        <v>10218.51</v>
      </c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3">
        <f t="shared" si="0"/>
        <v>10218.51</v>
      </c>
    </row>
    <row r="58" spans="1:28" s="10" customFormat="1" ht="15.45" hidden="1" x14ac:dyDescent="0.4">
      <c r="A58" s="77" t="s">
        <v>120</v>
      </c>
      <c r="B58" s="16" t="s">
        <v>70</v>
      </c>
      <c r="C58" s="85" t="s">
        <v>121</v>
      </c>
      <c r="D58" s="85" t="s">
        <v>122</v>
      </c>
      <c r="E58" s="15" t="s">
        <v>123</v>
      </c>
      <c r="F58" s="15"/>
      <c r="G58" s="76"/>
      <c r="H58" s="36"/>
      <c r="I58" s="36"/>
      <c r="J58" s="36"/>
      <c r="K58" s="36"/>
      <c r="L58" s="36"/>
      <c r="M58" s="36"/>
      <c r="N58" s="36"/>
      <c r="O58" s="36"/>
      <c r="P58" s="36"/>
      <c r="Q58" s="36">
        <v>13624.68</v>
      </c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3">
        <f t="shared" si="0"/>
        <v>13624.68</v>
      </c>
    </row>
    <row r="59" spans="1:28" s="10" customFormat="1" ht="15.45" hidden="1" x14ac:dyDescent="0.4">
      <c r="A59" s="77" t="s">
        <v>124</v>
      </c>
      <c r="B59" s="16" t="s">
        <v>70</v>
      </c>
      <c r="C59" s="86" t="s">
        <v>125</v>
      </c>
      <c r="D59" s="86" t="s">
        <v>126</v>
      </c>
      <c r="E59" s="15" t="s">
        <v>127</v>
      </c>
      <c r="F59" s="15"/>
      <c r="G59" s="76"/>
      <c r="H59" s="36"/>
      <c r="I59" s="36"/>
      <c r="J59" s="36"/>
      <c r="K59" s="36"/>
      <c r="L59" s="36"/>
      <c r="M59" s="36"/>
      <c r="N59" s="36"/>
      <c r="O59" s="36"/>
      <c r="P59" s="36"/>
      <c r="Q59" s="36">
        <v>11992.78</v>
      </c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3">
        <f t="shared" si="0"/>
        <v>11992.78</v>
      </c>
    </row>
    <row r="60" spans="1:28" s="10" customFormat="1" ht="15.45" hidden="1" x14ac:dyDescent="0.4">
      <c r="A60" s="77" t="s">
        <v>145</v>
      </c>
      <c r="B60" s="16" t="s">
        <v>70</v>
      </c>
      <c r="C60" s="15" t="s">
        <v>146</v>
      </c>
      <c r="D60" s="15" t="s">
        <v>147</v>
      </c>
      <c r="E60" s="15" t="s">
        <v>148</v>
      </c>
      <c r="F60" s="15"/>
      <c r="G60" s="7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>
        <v>125925.6945984831</v>
      </c>
      <c r="U60" s="36"/>
      <c r="V60" s="36"/>
      <c r="W60" s="36"/>
      <c r="X60" s="36"/>
      <c r="Y60" s="36"/>
      <c r="Z60" s="36"/>
      <c r="AA60" s="36"/>
      <c r="AB60" s="33">
        <f t="shared" si="0"/>
        <v>125925.6945984831</v>
      </c>
    </row>
    <row r="61" spans="1:28" s="10" customFormat="1" ht="15.45" hidden="1" x14ac:dyDescent="0.4">
      <c r="A61" s="77" t="s">
        <v>154</v>
      </c>
      <c r="B61" s="16" t="s">
        <v>70</v>
      </c>
      <c r="C61" s="85" t="s">
        <v>155</v>
      </c>
      <c r="D61" s="51" t="s">
        <v>156</v>
      </c>
      <c r="E61" s="15" t="s">
        <v>157</v>
      </c>
      <c r="F61" s="15"/>
      <c r="G61" s="7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>
        <v>3074.94</v>
      </c>
      <c r="W61" s="36"/>
      <c r="X61" s="36"/>
      <c r="Y61" s="36"/>
      <c r="Z61" s="36"/>
      <c r="AA61" s="36"/>
      <c r="AB61" s="33">
        <f t="shared" si="0"/>
        <v>3074.94</v>
      </c>
    </row>
    <row r="62" spans="1:28" s="10" customFormat="1" ht="15.45" hidden="1" x14ac:dyDescent="0.4">
      <c r="A62" s="77" t="s">
        <v>161</v>
      </c>
      <c r="B62" s="16" t="s">
        <v>70</v>
      </c>
      <c r="C62" s="93" t="s">
        <v>162</v>
      </c>
      <c r="D62" s="94" t="s">
        <v>163</v>
      </c>
      <c r="E62" s="15" t="s">
        <v>164</v>
      </c>
      <c r="F62" s="15"/>
      <c r="G62" s="7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>
        <v>430.44</v>
      </c>
      <c r="X62" s="36"/>
      <c r="Y62" s="36"/>
      <c r="Z62" s="36"/>
      <c r="AA62" s="36"/>
      <c r="AB62" s="33">
        <f t="shared" si="0"/>
        <v>430.44</v>
      </c>
    </row>
    <row r="63" spans="1:28" s="10" customFormat="1" ht="14.6" hidden="1" x14ac:dyDescent="0.4">
      <c r="A63" s="71" t="s">
        <v>168</v>
      </c>
      <c r="B63" s="16" t="s">
        <v>70</v>
      </c>
      <c r="C63" s="96" t="s">
        <v>169</v>
      </c>
      <c r="D63" s="15" t="s">
        <v>18</v>
      </c>
      <c r="E63" s="15" t="s">
        <v>19</v>
      </c>
      <c r="F63" s="15">
        <v>10.561</v>
      </c>
      <c r="G63" s="14" t="s">
        <v>54</v>
      </c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>
        <f>63141.63-1</f>
        <v>63140.63</v>
      </c>
      <c r="Z63" s="36">
        <v>-15785.399999999994</v>
      </c>
      <c r="AA63" s="36"/>
      <c r="AB63" s="33">
        <f t="shared" si="0"/>
        <v>47355.23</v>
      </c>
    </row>
    <row r="64" spans="1:28" s="10" customFormat="1" ht="14.6" hidden="1" x14ac:dyDescent="0.4">
      <c r="A64" s="71" t="s">
        <v>168</v>
      </c>
      <c r="B64" s="16" t="s">
        <v>62</v>
      </c>
      <c r="C64" s="96" t="s">
        <v>169</v>
      </c>
      <c r="D64" s="15" t="s">
        <v>18</v>
      </c>
      <c r="E64" s="15" t="s">
        <v>19</v>
      </c>
      <c r="F64" s="15">
        <v>10.561</v>
      </c>
      <c r="G64" s="14" t="s">
        <v>54</v>
      </c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>
        <v>1</v>
      </c>
      <c r="Z64" s="36"/>
      <c r="AA64" s="36"/>
      <c r="AB64" s="33">
        <f t="shared" si="0"/>
        <v>1</v>
      </c>
    </row>
    <row r="65" spans="1:28" s="10" customFormat="1" ht="15.45" x14ac:dyDescent="0.4">
      <c r="A65" s="77"/>
      <c r="B65" s="16"/>
      <c r="C65" s="95"/>
      <c r="D65" s="95"/>
      <c r="E65" s="15"/>
      <c r="F65" s="15"/>
      <c r="G65" s="7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3">
        <f t="shared" si="0"/>
        <v>0</v>
      </c>
    </row>
    <row r="66" spans="1:28" s="10" customFormat="1" ht="14.6" x14ac:dyDescent="0.4">
      <c r="A66" s="17"/>
      <c r="B66" s="17"/>
      <c r="C66" s="17"/>
      <c r="D66" s="14"/>
      <c r="E66" s="14"/>
      <c r="F66" s="14"/>
      <c r="G66" s="14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3">
        <f>SUM(H66:H66)</f>
        <v>0</v>
      </c>
    </row>
    <row r="67" spans="1:28" s="10" customFormat="1" ht="14.6" x14ac:dyDescent="0.4">
      <c r="A67" s="19" t="s">
        <v>0</v>
      </c>
      <c r="B67" s="19"/>
      <c r="C67" s="21"/>
      <c r="D67" s="21"/>
      <c r="E67" s="21"/>
      <c r="F67" s="21"/>
      <c r="G67" s="21"/>
      <c r="H67" s="35">
        <f>SUM(H6:H66)</f>
        <v>15096.439999999999</v>
      </c>
      <c r="I67" s="35">
        <f>SUM(I41:I43)</f>
        <v>623234.09</v>
      </c>
      <c r="J67" s="35">
        <f>SUM(J7:J20)</f>
        <v>2261202</v>
      </c>
      <c r="K67" s="35">
        <f>SUM(K45:K50)</f>
        <v>722390</v>
      </c>
      <c r="L67" s="35">
        <f>SUM(L28:L31)</f>
        <v>965677.3</v>
      </c>
      <c r="M67" s="35">
        <f>SUM(M29:M30)</f>
        <v>95000</v>
      </c>
      <c r="N67" s="35">
        <f>SUM(N15:N25)</f>
        <v>1374006</v>
      </c>
      <c r="O67" s="35">
        <f>SUM(O52:O53)</f>
        <v>119212.092227104</v>
      </c>
      <c r="P67" s="35">
        <f>SUM(P17:P24)</f>
        <v>898482</v>
      </c>
      <c r="Q67" s="35">
        <f>SUM(Q56:Q66)</f>
        <v>43310.97</v>
      </c>
      <c r="R67" s="35">
        <f>SUM(R33:R37)</f>
        <v>27997</v>
      </c>
      <c r="S67" s="35">
        <f>SUM(S46:S62)</f>
        <v>295228</v>
      </c>
      <c r="T67" s="35">
        <f>SUM(T46:T62)</f>
        <v>125925.6945984831</v>
      </c>
      <c r="U67" s="35">
        <f>SUM(U23)</f>
        <v>45000</v>
      </c>
      <c r="V67" s="35">
        <f>SUM(V45:V61)</f>
        <v>3074.94</v>
      </c>
      <c r="W67" s="35">
        <f>SUM(W62)</f>
        <v>430.44</v>
      </c>
      <c r="X67" s="35">
        <f>SUM(X39:X44)</f>
        <v>165379.0785328979</v>
      </c>
      <c r="Y67" s="35">
        <f>SUM(Y45:Y64)</f>
        <v>63141.63</v>
      </c>
      <c r="Z67" s="35">
        <f>SUM(Z46:Z65)</f>
        <v>-15785.399999999994</v>
      </c>
      <c r="AA67" s="35">
        <f>SUM(AA8:AA65)</f>
        <v>0</v>
      </c>
      <c r="AB67" s="33"/>
    </row>
    <row r="68" spans="1:28" s="10" customFormat="1" ht="14.6" x14ac:dyDescent="0.4">
      <c r="A68" s="22"/>
      <c r="B68" s="22"/>
      <c r="C68" s="23"/>
      <c r="D68" s="23"/>
      <c r="E68" s="23"/>
      <c r="F68" s="23"/>
      <c r="G68" s="23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5"/>
    </row>
    <row r="69" spans="1:28" s="10" customFormat="1" ht="14.6" x14ac:dyDescent="0.4">
      <c r="A69" s="18" t="s">
        <v>9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</row>
    <row r="70" spans="1:28" s="10" customFormat="1" ht="14.6" hidden="1" x14ac:dyDescent="0.4">
      <c r="A70" s="18" t="s">
        <v>53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</row>
    <row r="71" spans="1:28" s="10" customFormat="1" ht="14.6" hidden="1" x14ac:dyDescent="0.4">
      <c r="A71" s="22" t="s">
        <v>48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</row>
    <row r="72" spans="1:28" ht="14.6" hidden="1" x14ac:dyDescent="0.4">
      <c r="A72" s="18" t="s">
        <v>63</v>
      </c>
    </row>
    <row r="73" spans="1:28" ht="14.6" hidden="1" x14ac:dyDescent="0.4">
      <c r="A73" s="22" t="s">
        <v>64</v>
      </c>
    </row>
    <row r="74" spans="1:28" ht="14.6" hidden="1" x14ac:dyDescent="0.4">
      <c r="A74" s="18" t="s">
        <v>66</v>
      </c>
    </row>
    <row r="75" spans="1:28" ht="14.6" hidden="1" x14ac:dyDescent="0.4">
      <c r="A75" s="22" t="s">
        <v>67</v>
      </c>
    </row>
    <row r="76" spans="1:28" ht="14.6" hidden="1" x14ac:dyDescent="0.4">
      <c r="A76" s="18" t="s">
        <v>75</v>
      </c>
    </row>
    <row r="77" spans="1:28" ht="14.6" hidden="1" x14ac:dyDescent="0.4">
      <c r="A77" s="22" t="s">
        <v>76</v>
      </c>
    </row>
    <row r="78" spans="1:28" ht="14.6" hidden="1" x14ac:dyDescent="0.4">
      <c r="A78" s="18" t="s">
        <v>82</v>
      </c>
    </row>
    <row r="79" spans="1:28" ht="14.6" hidden="1" x14ac:dyDescent="0.4">
      <c r="A79" s="22" t="s">
        <v>81</v>
      </c>
    </row>
    <row r="80" spans="1:28" ht="14.6" hidden="1" x14ac:dyDescent="0.4">
      <c r="A80" s="18" t="s">
        <v>87</v>
      </c>
    </row>
    <row r="81" spans="1:13" ht="14.6" hidden="1" x14ac:dyDescent="0.4">
      <c r="A81" s="22" t="s">
        <v>88</v>
      </c>
    </row>
    <row r="82" spans="1:13" ht="14.6" hidden="1" x14ac:dyDescent="0.4">
      <c r="A82" s="18" t="s">
        <v>92</v>
      </c>
    </row>
    <row r="83" spans="1:13" ht="14.6" hidden="1" x14ac:dyDescent="0.4">
      <c r="A83" s="22" t="s">
        <v>91</v>
      </c>
    </row>
    <row r="84" spans="1:13" ht="14.6" hidden="1" x14ac:dyDescent="0.4">
      <c r="A84" s="18" t="s">
        <v>102</v>
      </c>
    </row>
    <row r="85" spans="1:13" ht="14.6" hidden="1" x14ac:dyDescent="0.4">
      <c r="A85" s="22" t="s">
        <v>96</v>
      </c>
    </row>
    <row r="86" spans="1:13" s="79" customFormat="1" ht="12.45" hidden="1" x14ac:dyDescent="0.35">
      <c r="A86" s="78" t="s">
        <v>104</v>
      </c>
      <c r="C86" s="80"/>
      <c r="D86" s="80"/>
      <c r="E86" s="80"/>
      <c r="F86" s="80"/>
      <c r="G86" s="80"/>
      <c r="H86" s="81"/>
      <c r="I86" s="81"/>
      <c r="J86" s="81"/>
      <c r="K86" s="81"/>
      <c r="L86" s="81"/>
      <c r="M86" s="81"/>
    </row>
    <row r="87" spans="1:13" hidden="1" x14ac:dyDescent="0.35"/>
    <row r="88" spans="1:13" ht="14.6" hidden="1" x14ac:dyDescent="0.4">
      <c r="A88" s="18" t="s">
        <v>107</v>
      </c>
    </row>
    <row r="89" spans="1:13" ht="14.6" hidden="1" x14ac:dyDescent="0.4">
      <c r="A89" s="22" t="s">
        <v>106</v>
      </c>
    </row>
    <row r="90" spans="1:13" ht="14.6" hidden="1" x14ac:dyDescent="0.4">
      <c r="A90" s="18" t="s">
        <v>129</v>
      </c>
    </row>
    <row r="91" spans="1:13" ht="14.6" hidden="1" x14ac:dyDescent="0.4">
      <c r="A91" s="22" t="s">
        <v>128</v>
      </c>
    </row>
    <row r="92" spans="1:13" ht="14.6" hidden="1" x14ac:dyDescent="0.4">
      <c r="A92" s="18" t="s">
        <v>132</v>
      </c>
    </row>
    <row r="93" spans="1:13" ht="14.6" hidden="1" x14ac:dyDescent="0.4">
      <c r="A93" s="22" t="s">
        <v>131</v>
      </c>
    </row>
    <row r="94" spans="1:13" ht="14.6" hidden="1" x14ac:dyDescent="0.4">
      <c r="A94" s="18" t="s">
        <v>140</v>
      </c>
    </row>
    <row r="95" spans="1:13" ht="14.6" hidden="1" x14ac:dyDescent="0.4">
      <c r="A95" s="22" t="s">
        <v>96</v>
      </c>
    </row>
    <row r="96" spans="1:13" hidden="1" x14ac:dyDescent="0.35"/>
    <row r="97" spans="1:2" hidden="1" x14ac:dyDescent="0.35">
      <c r="A97" s="90" t="s">
        <v>141</v>
      </c>
      <c r="B97" s="91"/>
    </row>
    <row r="98" spans="1:2" ht="14.6" hidden="1" x14ac:dyDescent="0.4">
      <c r="A98" s="18" t="s">
        <v>144</v>
      </c>
    </row>
    <row r="99" spans="1:2" ht="14.6" hidden="1" x14ac:dyDescent="0.4">
      <c r="A99" s="22" t="s">
        <v>143</v>
      </c>
    </row>
    <row r="100" spans="1:2" ht="14.6" hidden="1" x14ac:dyDescent="0.4">
      <c r="A100" s="18" t="s">
        <v>151</v>
      </c>
    </row>
    <row r="101" spans="1:2" ht="14.6" hidden="1" x14ac:dyDescent="0.4">
      <c r="A101" s="22" t="s">
        <v>150</v>
      </c>
    </row>
    <row r="102" spans="1:2" ht="14.6" hidden="1" x14ac:dyDescent="0.4">
      <c r="A102" s="18" t="s">
        <v>153</v>
      </c>
    </row>
    <row r="103" spans="1:2" ht="14.6" hidden="1" x14ac:dyDescent="0.4">
      <c r="A103" s="22" t="s">
        <v>128</v>
      </c>
    </row>
    <row r="104" spans="1:2" ht="14.6" hidden="1" x14ac:dyDescent="0.4">
      <c r="A104" s="18" t="s">
        <v>160</v>
      </c>
    </row>
    <row r="105" spans="1:2" ht="14.6" hidden="1" x14ac:dyDescent="0.4">
      <c r="A105" s="22" t="s">
        <v>128</v>
      </c>
    </row>
    <row r="106" spans="1:2" ht="14.6" hidden="1" x14ac:dyDescent="0.4">
      <c r="A106" s="18" t="s">
        <v>166</v>
      </c>
    </row>
    <row r="107" spans="1:2" ht="14.6" hidden="1" x14ac:dyDescent="0.4">
      <c r="A107" s="22" t="s">
        <v>64</v>
      </c>
    </row>
    <row r="108" spans="1:2" ht="14.6" hidden="1" x14ac:dyDescent="0.4">
      <c r="A108" s="18" t="s">
        <v>171</v>
      </c>
    </row>
    <row r="109" spans="1:2" ht="14.6" hidden="1" x14ac:dyDescent="0.4">
      <c r="A109" s="22" t="s">
        <v>170</v>
      </c>
    </row>
    <row r="110" spans="1:2" ht="14.6" hidden="1" x14ac:dyDescent="0.4">
      <c r="A110" s="18" t="s">
        <v>173</v>
      </c>
    </row>
    <row r="111" spans="1:2" ht="14.6" hidden="1" x14ac:dyDescent="0.4">
      <c r="A111" s="22" t="s">
        <v>174</v>
      </c>
    </row>
    <row r="112" spans="1:2" hidden="1" x14ac:dyDescent="0.35">
      <c r="A112" s="99" t="s">
        <v>175</v>
      </c>
    </row>
    <row r="113" spans="1:1" hidden="1" x14ac:dyDescent="0.35">
      <c r="A113" s="99"/>
    </row>
    <row r="114" spans="1:1" ht="14.6" x14ac:dyDescent="0.4">
      <c r="A114" s="18" t="s">
        <v>176</v>
      </c>
    </row>
    <row r="115" spans="1:1" ht="14.6" x14ac:dyDescent="0.4">
      <c r="A115" s="22" t="s">
        <v>178</v>
      </c>
    </row>
    <row r="125" spans="1:1" ht="14.6" x14ac:dyDescent="0.4">
      <c r="A125" s="10" t="s">
        <v>42</v>
      </c>
    </row>
    <row r="126" spans="1:1" ht="14.6" x14ac:dyDescent="0.4">
      <c r="A126" s="70" t="s">
        <v>45</v>
      </c>
    </row>
    <row r="127" spans="1:1" ht="14.6" x14ac:dyDescent="0.4">
      <c r="A127" s="10" t="s">
        <v>43</v>
      </c>
    </row>
    <row r="128" spans="1:1" ht="14.6" x14ac:dyDescent="0.4">
      <c r="A128" s="70" t="s">
        <v>44</v>
      </c>
    </row>
  </sheetData>
  <mergeCells count="2">
    <mergeCell ref="B1:H1"/>
    <mergeCell ref="A112:A113"/>
  </mergeCells>
  <phoneticPr fontId="0" type="noConversion"/>
  <hyperlinks>
    <hyperlink ref="A86" r:id="rId1" display="mailto:Lisa.J.Caissie@mass.gov" xr:uid="{20570BB7-FE4F-4623-B6D7-D8C944D5AD67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45" x14ac:dyDescent="0.3"/>
  <cols>
    <col min="1" max="1" width="0.69140625" customWidth="1"/>
    <col min="2" max="2" width="41" customWidth="1"/>
    <col min="3" max="3" width="1" customWidth="1"/>
    <col min="4" max="4" width="3.53515625" customWidth="1"/>
    <col min="5" max="6" width="10.23046875" customWidth="1"/>
  </cols>
  <sheetData>
    <row r="1" spans="2:6" ht="24.9" x14ac:dyDescent="0.3">
      <c r="B1" s="52" t="s">
        <v>20</v>
      </c>
      <c r="C1" s="52"/>
      <c r="D1" s="56"/>
      <c r="E1" s="56"/>
      <c r="F1" s="56"/>
    </row>
    <row r="2" spans="2:6" x14ac:dyDescent="0.3">
      <c r="B2" s="52" t="s">
        <v>21</v>
      </c>
      <c r="C2" s="52"/>
      <c r="D2" s="56"/>
      <c r="E2" s="56"/>
      <c r="F2" s="56"/>
    </row>
    <row r="3" spans="2:6" x14ac:dyDescent="0.3">
      <c r="B3" s="53"/>
      <c r="C3" s="53"/>
      <c r="D3" s="57"/>
      <c r="E3" s="57"/>
      <c r="F3" s="57"/>
    </row>
    <row r="4" spans="2:6" ht="37.299999999999997" x14ac:dyDescent="0.3">
      <c r="B4" s="53" t="s">
        <v>22</v>
      </c>
      <c r="C4" s="53"/>
      <c r="D4" s="57"/>
      <c r="E4" s="57"/>
      <c r="F4" s="57"/>
    </row>
    <row r="5" spans="2:6" x14ac:dyDescent="0.3">
      <c r="B5" s="53"/>
      <c r="C5" s="53"/>
      <c r="D5" s="57"/>
      <c r="E5" s="57"/>
      <c r="F5" s="57"/>
    </row>
    <row r="6" spans="2:6" ht="37.299999999999997" x14ac:dyDescent="0.3">
      <c r="B6" s="52" t="s">
        <v>23</v>
      </c>
      <c r="C6" s="52"/>
      <c r="D6" s="56"/>
      <c r="E6" s="56" t="s">
        <v>24</v>
      </c>
      <c r="F6" s="56" t="s">
        <v>25</v>
      </c>
    </row>
    <row r="7" spans="2:6" ht="12.9" thickBot="1" x14ac:dyDescent="0.35">
      <c r="B7" s="53"/>
      <c r="C7" s="53"/>
      <c r="D7" s="57"/>
      <c r="E7" s="57"/>
      <c r="F7" s="57"/>
    </row>
    <row r="8" spans="2:6" ht="50.15" thickBot="1" x14ac:dyDescent="0.35">
      <c r="B8" s="54" t="s">
        <v>26</v>
      </c>
      <c r="C8" s="55"/>
      <c r="D8" s="58"/>
      <c r="E8" s="58">
        <v>1</v>
      </c>
      <c r="F8" s="59" t="s">
        <v>27</v>
      </c>
    </row>
    <row r="9" spans="2:6" x14ac:dyDescent="0.3">
      <c r="B9" s="53"/>
      <c r="C9" s="53"/>
      <c r="D9" s="57"/>
      <c r="E9" s="57"/>
      <c r="F9" s="57"/>
    </row>
    <row r="10" spans="2:6" x14ac:dyDescent="0.3">
      <c r="B10" s="53"/>
      <c r="C10" s="53"/>
      <c r="D10" s="57"/>
      <c r="E10" s="57"/>
      <c r="F10" s="5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FAD439-7FB5-466C-8747-97E42FBA67C9}">
  <ds:schemaRefs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88036c58-7af7-42dc-ad5c-0a8abdb3881a"/>
    <ds:schemaRef ds:uri="http://purl.org/dc/dcmitype/"/>
    <ds:schemaRef ds:uri="http://schemas.microsoft.com/office/2006/documentManagement/types"/>
    <ds:schemaRef ds:uri="b72976aa-e7d9-498e-b08a-d3d9e47e4056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2019-01-09T17:05:16Z</cp:lastPrinted>
  <dcterms:created xsi:type="dcterms:W3CDTF">2000-04-13T13:33:42Z</dcterms:created>
  <dcterms:modified xsi:type="dcterms:W3CDTF">2025-07-02T15:19:25Z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