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JTEC/"/>
    </mc:Choice>
  </mc:AlternateContent>
  <xr:revisionPtr revIDLastSave="0" documentId="8_{09AFC363-640F-48C9-A8EE-65F4431D2FA2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CAPE" sheetId="2" r:id="rId1"/>
  </sheets>
  <definedNames>
    <definedName name="_xlnm.Print_Area" localSheetId="0">CAPE!$A$1:$H$72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60" i="2" l="1"/>
  <c r="V59" i="2"/>
  <c r="U71" i="2"/>
  <c r="U59" i="2"/>
  <c r="T71" i="2"/>
  <c r="S71" i="2"/>
  <c r="V58" i="2"/>
  <c r="V57" i="2"/>
  <c r="R71" i="2"/>
  <c r="V48" i="2"/>
  <c r="V50" i="2"/>
  <c r="Q49" i="2"/>
  <c r="V49" i="2" s="1"/>
  <c r="Q47" i="2"/>
  <c r="V47" i="2" s="1"/>
  <c r="V65" i="2"/>
  <c r="P71" i="2"/>
  <c r="V55" i="2"/>
  <c r="V56" i="2"/>
  <c r="V54" i="2"/>
  <c r="O71" i="2"/>
  <c r="V21" i="2"/>
  <c r="V19" i="2"/>
  <c r="N20" i="2"/>
  <c r="V20" i="2" s="1"/>
  <c r="N18" i="2"/>
  <c r="V18" i="2" s="1"/>
  <c r="V53" i="2"/>
  <c r="M52" i="2"/>
  <c r="V52" i="2" s="1"/>
  <c r="V15" i="2"/>
  <c r="L14" i="2"/>
  <c r="V14" i="2" s="1"/>
  <c r="V41" i="2"/>
  <c r="K71" i="2"/>
  <c r="J10" i="2"/>
  <c r="V10" i="2" s="1"/>
  <c r="J8" i="2"/>
  <c r="V8" i="2" s="1"/>
  <c r="V9" i="2"/>
  <c r="V11" i="2"/>
  <c r="V35" i="2"/>
  <c r="I34" i="2"/>
  <c r="I71" i="2" s="1"/>
  <c r="V34" i="2" l="1"/>
  <c r="Q71" i="2"/>
  <c r="N71" i="2"/>
  <c r="M71" i="2"/>
  <c r="L71" i="2"/>
  <c r="J71" i="2"/>
  <c r="V51" i="2"/>
  <c r="H71" i="2"/>
</calcChain>
</file>

<file path=xl/sharedStrings.xml><?xml version="1.0" encoding="utf-8"?>
<sst xmlns="http://schemas.openxmlformats.org/spreadsheetml/2006/main" count="220" uniqueCount="137">
  <si>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</si>
  <si>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</si>
  <si>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</si>
  <si>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</si>
  <si>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</si>
  <si>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</si>
  <si>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</si>
  <si>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</si>
  <si>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</si>
  <si>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</si>
  <si>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</si>
  <si>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</si>
  <si>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</si>
  <si>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</si>
  <si>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</si>
  <si>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</si>
  <si>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</si>
  <si>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</si>
  <si>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</si>
  <si>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</si>
  <si>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</si>
  <si>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</si>
  <si>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</si>
  <si>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</si>
  <si>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</si>
  <si>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</si>
  <si>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ES38736-22-55-A-25</t>
  </si>
  <si>
    <t>DV35786-21-55-5-25</t>
  </si>
  <si>
    <t>VENDOR CODE</t>
  </si>
  <si>
    <t>UEI #</t>
  </si>
  <si>
    <t>EV7BME4L6TJ7</t>
  </si>
  <si>
    <t>VC6000169120</t>
  </si>
  <si>
    <t>WPP SNAP EXPANSION</t>
  </si>
  <si>
    <t>UI-35950-21-60-A-25</t>
  </si>
  <si>
    <t>TO ADD WPP SNAP EXPANSION FUNDS</t>
  </si>
  <si>
    <t>INITIAL AWARD FY25</t>
  </si>
  <si>
    <t>CT EOL 25CCJTECWP</t>
  </si>
  <si>
    <t>JULY 1, 2024-SEPT. 30, 2024</t>
  </si>
  <si>
    <t>F20243067</t>
  </si>
  <si>
    <t>INITIAL AWARD FY25 JUNE 5, 2024</t>
  </si>
  <si>
    <t>BUDGET #1 FY25</t>
  </si>
  <si>
    <t>234MA441Q7503 </t>
  </si>
  <si>
    <t>BUDGET #1 FY25 JULY 23, 2024</t>
  </si>
  <si>
    <t>TO ADD RESEA FUNDS</t>
  </si>
  <si>
    <t>CT EOL 25CCJTECNEGREA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</si>
  <si>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</si>
  <si>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</si>
  <si>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</si>
  <si>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</si>
  <si>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</si>
  <si>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</si>
  <si>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</si>
  <si>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25CCJTECWIA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</si>
  <si>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</si>
  <si>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</si>
  <si>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</si>
  <si>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</si>
  <si>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</si>
  <si>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</si>
  <si>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</si>
  <si>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</si>
  <si>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</si>
  <si>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BUDGET #3 FY25 SEPT 18, 2024</t>
  </si>
  <si>
    <t>TO ADD SOS FUNDS</t>
  </si>
  <si>
    <t>CT EOL 25CCJTECSOSWTF</t>
  </si>
  <si>
    <t>STATE ONE STOP</t>
  </si>
  <si>
    <t>STOSCC2025</t>
  </si>
  <si>
    <t>BUDGET #4 FY25</t>
  </si>
  <si>
    <t>BUDGET #4 FY25 NOVEMBER 4, 2024</t>
  </si>
  <si>
    <t>TO ADD WIOA ADULT FUNDS</t>
  </si>
  <si>
    <t>FWIAADT25B</t>
  </si>
  <si>
    <t>BUDGET #5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</si>
  <si>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</si>
  <si>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</si>
  <si>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</si>
  <si>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</si>
  <si>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</si>
  <si>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</si>
  <si>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#5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</si>
  <si>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</si>
  <si>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</si>
  <si>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#6 FY25</t>
  </si>
  <si>
    <t>DISLOCATED WORKER</t>
  </si>
  <si>
    <t>FWIADWK25A</t>
  </si>
  <si>
    <t>FWIADWK25B</t>
  </si>
  <si>
    <t>BUDGET #6 FY25 NOVEMBER 21, 2024</t>
  </si>
  <si>
    <t>TO ADD FY25 DISLOCATED WORKER</t>
  </si>
  <si>
    <t>BUDGET #7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</si>
  <si>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</si>
  <si>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</si>
  <si>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</si>
  <si>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</si>
  <si>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</si>
  <si>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</si>
  <si>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</si>
  <si>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</si>
  <si>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MASSABILITY</t>
  </si>
  <si>
    <t>F100VR0024</t>
  </si>
  <si>
    <t>4120-0020</t>
  </si>
  <si>
    <t>K133</t>
  </si>
  <si>
    <t>BUDGET #7 FY25 DECEMBER 20, 2024</t>
  </si>
  <si>
    <t>TO ADD PARTNER FUNDS</t>
  </si>
  <si>
    <t>CT EOL 25CCJTECVETSUI</t>
  </si>
  <si>
    <t>BUDGET #8 FY25</t>
  </si>
  <si>
    <t xml:space="preserve">JVSG FY25 Infrastructure </t>
  </si>
  <si>
    <t>FVETS2024</t>
  </si>
  <si>
    <t>7002-6628</t>
  </si>
  <si>
    <t>K109</t>
  </si>
  <si>
    <t>BUDGET #8 FY25 DECEMBER 23, 2024</t>
  </si>
  <si>
    <t>TO ADD JVSG FUNDS</t>
  </si>
  <si>
    <t>BUDGET #9 FY25</t>
  </si>
  <si>
    <t>WP 90%</t>
  </si>
  <si>
    <t>FES2025</t>
  </si>
  <si>
    <t>JULY 1, 2025-JUNE 30, 2026</t>
  </si>
  <si>
    <t>WP 10%</t>
  </si>
  <si>
    <t>BUDGET #9 FY25 JANUARY 14, 2025</t>
  </si>
  <si>
    <t>TO ADD WP FUNDS</t>
  </si>
  <si>
    <t>BUDGET #10 FY25</t>
  </si>
  <si>
    <t>DTA WPP</t>
  </si>
  <si>
    <t>SPSS2025</t>
  </si>
  <si>
    <t>4400-1979</t>
  </si>
  <si>
    <t>K227</t>
  </si>
  <si>
    <t>TO ADD DTA WPP</t>
  </si>
  <si>
    <t>BUDGET #10 FY25 JANUARY 17, 2025</t>
  </si>
  <si>
    <t>NATIONAL SCSEP</t>
  </si>
  <si>
    <t>DCSSCSEP25</t>
  </si>
  <si>
    <t>7003-0006</t>
  </si>
  <si>
    <t>K246</t>
  </si>
  <si>
    <t>BUDGET #11 FY25</t>
  </si>
  <si>
    <t>BUDGET #11 FY25 MAY 1, 2025</t>
  </si>
  <si>
    <t>BUDGET #12  FY25 MAY 2, 2025</t>
  </si>
  <si>
    <t>BUDGET #12 FY25</t>
  </si>
  <si>
    <t>TO ADD WPP EXPANSION FUNDS</t>
  </si>
  <si>
    <t>BUDGET #13  FY25 MAY 15, 2025</t>
  </si>
  <si>
    <t>BUDGET #13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</si>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</sst>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2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5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2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17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1" fillId="0" borderId="1" xfId="0" applyFont="1" applyBorder="1" applyAlignment="1">
      <alignment vertical="center"/>
    </xf>
    <xf numFmtId="0" fontId="23" fillId="3" borderId="0" xfId="3" applyFont="1" applyFill="1" applyAlignment="1">
      <alignment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4" fontId="24" fillId="3" borderId="0" xfId="1" applyFont="1" applyFill="1" applyAlignment="1">
      <alignment horizontal="center"/>
    </xf>
    <xf numFmtId="44" fontId="8" fillId="0" borderId="1" xfId="1" applyFont="1" applyBorder="1"/>
    <xf numFmtId="44" fontId="7" fillId="0" borderId="1" xfId="1" applyFont="1" applyBorder="1"/>
    <xf numFmtId="44" fontId="7" fillId="0" borderId="1" xfId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1" fillId="0" borderId="7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5"/>
  <sheetViews>
    <sheetView tabSelected="1" topLeftCell="A3" zoomScale="120" zoomScaleNormal="120" workbookViewId="0">
      <selection activeCell="A46" sqref="A46"/>
    </sheetView>
  </sheetViews>
  <sheetFormatPr defaultColWidth="9.15234375" defaultRowHeight="12" x14ac:dyDescent="0.35"/>
  <cols>
    <col min="1" max="1" width="73.69140625" style="3" customWidth="1"/>
    <col min="2" max="2" width="38.4609375" style="3" customWidth="1"/>
    <col min="3" max="3" width="18.84375" style="2" customWidth="1"/>
    <col min="4" max="4" width="12.84375" style="2" customWidth="1"/>
    <col min="5" max="5" width="11.4609375" style="2" customWidth="1"/>
    <col min="6" max="6" width="9.15234375" style="2" customWidth="1"/>
    <col min="7" max="7" width="29.53515625" style="2" customWidth="1"/>
    <col min="8" max="8" width="14" style="2" hidden="1" customWidth="1"/>
    <col min="9" max="9" width="13.4609375" style="2" hidden="1" customWidth="1"/>
    <col min="10" max="17" width="14.4609375" style="2" hidden="1" customWidth="1"/>
    <col min="18" max="18" width="14.69140625" style="2" hidden="1" customWidth="1"/>
    <col min="19" max="20" width="14" style="2" hidden="1" customWidth="1"/>
    <col min="21" max="21" width="14" style="2" customWidth="1"/>
    <col min="22" max="22" width="12.3046875" style="3" hidden="1" customWidth="1"/>
    <col min="23" max="23" width="12.15234375" style="3" bestFit="1" customWidth="1"/>
    <col min="24" max="16384" width="9.15234375" style="3"/>
  </cols>
  <sheetData>
    <row r="1" spans="1:23" ht="20.149999999999999" x14ac:dyDescent="0.5">
      <c r="A1" s="3" t="s">
        <v>10</v>
      </c>
      <c r="B1" s="100" t="s">
        <v>9</v>
      </c>
      <c r="C1" s="101"/>
      <c r="D1" s="101"/>
      <c r="E1" s="101"/>
      <c r="F1" s="101"/>
      <c r="G1" s="101"/>
      <c r="H1" s="101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23" ht="20.149999999999999" x14ac:dyDescent="0.5">
      <c r="B2" s="6"/>
      <c r="C2" s="6"/>
      <c r="D2" s="6"/>
      <c r="E2" s="7"/>
      <c r="F2" s="7"/>
      <c r="G2" s="7"/>
    </row>
    <row r="3" spans="1:23" ht="20.149999999999999" x14ac:dyDescent="0.5">
      <c r="A3" s="4" t="s">
        <v>11</v>
      </c>
      <c r="B3" s="6" t="s">
        <v>7</v>
      </c>
      <c r="C3" s="1"/>
    </row>
    <row r="4" spans="1:23" ht="20.6" thickBot="1" x14ac:dyDescent="0.55000000000000004">
      <c r="A4" s="4"/>
      <c r="B4" s="5"/>
      <c r="C4" s="1"/>
    </row>
    <row r="5" spans="1:23" s="10" customFormat="1" ht="29.6" thickBot="1" x14ac:dyDescent="0.45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69" t="s">
        <v>24</v>
      </c>
      <c r="H5" s="32" t="s">
        <v>35</v>
      </c>
      <c r="I5" s="69" t="s">
        <v>40</v>
      </c>
      <c r="J5" s="69" t="s">
        <v>51</v>
      </c>
      <c r="K5" s="69" t="s">
        <v>61</v>
      </c>
      <c r="L5" s="69" t="s">
        <v>67</v>
      </c>
      <c r="M5" s="69" t="s">
        <v>71</v>
      </c>
      <c r="N5" s="69" t="s">
        <v>81</v>
      </c>
      <c r="O5" s="69" t="s">
        <v>87</v>
      </c>
      <c r="P5" s="69" t="s">
        <v>103</v>
      </c>
      <c r="Q5" s="69" t="s">
        <v>110</v>
      </c>
      <c r="R5" s="69" t="s">
        <v>117</v>
      </c>
      <c r="S5" s="69" t="s">
        <v>128</v>
      </c>
      <c r="T5" s="69" t="s">
        <v>131</v>
      </c>
      <c r="U5" s="69" t="s">
        <v>134</v>
      </c>
      <c r="V5" s="9" t="s">
        <v>6</v>
      </c>
    </row>
    <row r="6" spans="1:23" s="10" customFormat="1" ht="14.6" hidden="1" x14ac:dyDescent="0.4">
      <c r="A6" s="38" t="s">
        <v>8</v>
      </c>
      <c r="B6" s="27"/>
      <c r="C6" s="28"/>
      <c r="D6" s="28"/>
      <c r="E6" s="29"/>
      <c r="F6" s="30"/>
      <c r="G6" s="30"/>
      <c r="H6" s="30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31"/>
    </row>
    <row r="7" spans="1:23" s="10" customFormat="1" ht="14.6" hidden="1" x14ac:dyDescent="0.4">
      <c r="A7" s="15" t="s">
        <v>52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</row>
    <row r="8" spans="1:23" s="10" customFormat="1" ht="14.6" hidden="1" x14ac:dyDescent="0.4">
      <c r="A8" s="72" t="s">
        <v>55</v>
      </c>
      <c r="B8" s="17" t="s">
        <v>56</v>
      </c>
      <c r="C8" s="58" t="s">
        <v>57</v>
      </c>
      <c r="D8" s="15" t="s">
        <v>15</v>
      </c>
      <c r="E8" s="15">
        <v>6501</v>
      </c>
      <c r="F8" s="17">
        <v>17.259</v>
      </c>
      <c r="G8" s="75" t="s">
        <v>25</v>
      </c>
      <c r="H8" s="49"/>
      <c r="I8" s="49"/>
      <c r="J8" s="49">
        <f>895199-1</f>
        <v>895198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16">
        <f>SUM(I8:J8)</f>
        <v>895198</v>
      </c>
    </row>
    <row r="9" spans="1:23" s="10" customFormat="1" ht="14.6" hidden="1" x14ac:dyDescent="0.4">
      <c r="A9" s="72" t="s">
        <v>55</v>
      </c>
      <c r="B9" s="17" t="s">
        <v>58</v>
      </c>
      <c r="C9" s="58" t="s">
        <v>57</v>
      </c>
      <c r="D9" s="15" t="s">
        <v>15</v>
      </c>
      <c r="E9" s="15">
        <v>6501</v>
      </c>
      <c r="F9" s="17">
        <v>17.259</v>
      </c>
      <c r="G9" s="75" t="s">
        <v>25</v>
      </c>
      <c r="H9" s="49"/>
      <c r="I9" s="49"/>
      <c r="J9" s="49">
        <v>1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16">
        <f t="shared" ref="V9:V11" si="0">SUM(I9:J9)</f>
        <v>1</v>
      </c>
    </row>
    <row r="10" spans="1:23" s="21" customFormat="1" ht="14.6" hidden="1" x14ac:dyDescent="0.4">
      <c r="A10" s="20" t="s">
        <v>59</v>
      </c>
      <c r="B10" s="17" t="s">
        <v>56</v>
      </c>
      <c r="C10" s="58" t="s">
        <v>60</v>
      </c>
      <c r="D10" s="15" t="s">
        <v>17</v>
      </c>
      <c r="E10" s="15">
        <v>6502</v>
      </c>
      <c r="F10" s="15">
        <v>17.257999999999999</v>
      </c>
      <c r="G10" s="75" t="s">
        <v>25</v>
      </c>
      <c r="H10" s="49"/>
      <c r="I10" s="49"/>
      <c r="J10" s="49">
        <f>161061-1</f>
        <v>161060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16">
        <f t="shared" si="0"/>
        <v>161060</v>
      </c>
    </row>
    <row r="11" spans="1:23" s="10" customFormat="1" ht="14.6" hidden="1" x14ac:dyDescent="0.4">
      <c r="A11" s="20" t="s">
        <v>59</v>
      </c>
      <c r="B11" s="17" t="s">
        <v>58</v>
      </c>
      <c r="C11" s="58" t="s">
        <v>60</v>
      </c>
      <c r="D11" s="15" t="s">
        <v>17</v>
      </c>
      <c r="E11" s="15">
        <v>6502</v>
      </c>
      <c r="F11" s="15">
        <v>17.257999999999999</v>
      </c>
      <c r="G11" s="75" t="s">
        <v>25</v>
      </c>
      <c r="H11" s="49"/>
      <c r="I11" s="49"/>
      <c r="J11" s="49">
        <v>1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16">
        <f t="shared" si="0"/>
        <v>1</v>
      </c>
    </row>
    <row r="12" spans="1:23" s="21" customFormat="1" ht="14.6" hidden="1" x14ac:dyDescent="0.4">
      <c r="A12" s="34"/>
      <c r="B12" s="17"/>
      <c r="C12" s="56"/>
      <c r="D12" s="15"/>
      <c r="E12" s="15"/>
      <c r="F12" s="15"/>
      <c r="G12" s="75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16"/>
    </row>
    <row r="13" spans="1:23" s="21" customFormat="1" ht="14.6" hidden="1" x14ac:dyDescent="0.4">
      <c r="A13" s="20"/>
      <c r="B13" s="17"/>
      <c r="C13" s="15"/>
      <c r="D13" s="15"/>
      <c r="E13" s="15"/>
      <c r="F13" s="15"/>
      <c r="G13" s="75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16"/>
    </row>
    <row r="14" spans="1:23" s="21" customFormat="1" ht="14.6" hidden="1" x14ac:dyDescent="0.4">
      <c r="A14" s="20" t="s">
        <v>59</v>
      </c>
      <c r="B14" s="17" t="s">
        <v>56</v>
      </c>
      <c r="C14" s="58" t="s">
        <v>70</v>
      </c>
      <c r="D14" s="15" t="s">
        <v>17</v>
      </c>
      <c r="E14" s="15">
        <v>6502</v>
      </c>
      <c r="F14" s="15">
        <v>17.257999999999999</v>
      </c>
      <c r="G14" s="82" t="s">
        <v>25</v>
      </c>
      <c r="H14" s="49"/>
      <c r="I14" s="49"/>
      <c r="J14" s="49"/>
      <c r="K14" s="49"/>
      <c r="L14" s="49">
        <f>658205-1</f>
        <v>658204</v>
      </c>
      <c r="M14" s="49"/>
      <c r="N14" s="49"/>
      <c r="O14" s="49"/>
      <c r="P14" s="49"/>
      <c r="Q14" s="49"/>
      <c r="R14" s="49"/>
      <c r="S14" s="49"/>
      <c r="T14" s="49"/>
      <c r="U14" s="49"/>
      <c r="V14" s="16">
        <f>SUM(L14)</f>
        <v>658204</v>
      </c>
    </row>
    <row r="15" spans="1:23" s="21" customFormat="1" ht="14.6" hidden="1" x14ac:dyDescent="0.4">
      <c r="A15" s="20" t="s">
        <v>59</v>
      </c>
      <c r="B15" s="17" t="s">
        <v>58</v>
      </c>
      <c r="C15" s="58" t="s">
        <v>70</v>
      </c>
      <c r="D15" s="15" t="s">
        <v>17</v>
      </c>
      <c r="E15" s="15">
        <v>6502</v>
      </c>
      <c r="F15" s="15">
        <v>17.257999999999999</v>
      </c>
      <c r="G15" s="82" t="s">
        <v>25</v>
      </c>
      <c r="H15" s="49"/>
      <c r="I15" s="49"/>
      <c r="J15" s="49"/>
      <c r="K15" s="49"/>
      <c r="L15" s="49">
        <v>1</v>
      </c>
      <c r="M15" s="49"/>
      <c r="N15" s="49"/>
      <c r="O15" s="49"/>
      <c r="P15" s="49"/>
      <c r="Q15" s="49"/>
      <c r="R15" s="49"/>
      <c r="S15" s="49"/>
      <c r="T15" s="49"/>
      <c r="U15" s="49"/>
      <c r="V15" s="16">
        <f>SUM(L15)</f>
        <v>1</v>
      </c>
      <c r="W15" s="62"/>
    </row>
    <row r="16" spans="1:23" s="21" customFormat="1" ht="14.6" hidden="1" x14ac:dyDescent="0.4">
      <c r="A16" s="34"/>
      <c r="B16" s="17"/>
      <c r="C16" s="15"/>
      <c r="D16" s="64"/>
      <c r="E16" s="64"/>
      <c r="F16" s="64"/>
      <c r="G16" s="64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16"/>
    </row>
    <row r="17" spans="1:23" s="10" customFormat="1" ht="14.6" hidden="1" x14ac:dyDescent="0.4">
      <c r="A17" s="34"/>
      <c r="B17" s="17"/>
      <c r="C17" s="15"/>
      <c r="D17" s="19"/>
      <c r="E17" s="19"/>
      <c r="F17" s="19"/>
      <c r="G17" s="1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16"/>
    </row>
    <row r="18" spans="1:23" s="10" customFormat="1" ht="14.6" hidden="1" x14ac:dyDescent="0.4">
      <c r="A18" s="34" t="s">
        <v>82</v>
      </c>
      <c r="B18" s="17" t="s">
        <v>56</v>
      </c>
      <c r="C18" s="15" t="s">
        <v>83</v>
      </c>
      <c r="D18" s="15" t="s">
        <v>16</v>
      </c>
      <c r="E18" s="15">
        <v>6503</v>
      </c>
      <c r="F18" s="15">
        <v>17.277999999999999</v>
      </c>
      <c r="G18" s="82" t="s">
        <v>25</v>
      </c>
      <c r="H18" s="49"/>
      <c r="I18" s="49"/>
      <c r="J18" s="49"/>
      <c r="K18" s="49"/>
      <c r="L18" s="49"/>
      <c r="M18" s="49"/>
      <c r="N18" s="49">
        <f>125612-1</f>
        <v>125611</v>
      </c>
      <c r="O18" s="49"/>
      <c r="P18" s="49"/>
      <c r="Q18" s="49"/>
      <c r="R18" s="49"/>
      <c r="S18" s="49"/>
      <c r="T18" s="49"/>
      <c r="U18" s="49"/>
      <c r="V18" s="88">
        <f>N18</f>
        <v>125611</v>
      </c>
    </row>
    <row r="19" spans="1:23" s="10" customFormat="1" ht="14.6" hidden="1" x14ac:dyDescent="0.4">
      <c r="A19" s="34" t="s">
        <v>82</v>
      </c>
      <c r="B19" s="17" t="s">
        <v>58</v>
      </c>
      <c r="C19" s="15" t="s">
        <v>83</v>
      </c>
      <c r="D19" s="15" t="s">
        <v>16</v>
      </c>
      <c r="E19" s="15">
        <v>6503</v>
      </c>
      <c r="F19" s="15">
        <v>17.277999999999999</v>
      </c>
      <c r="G19" s="82" t="s">
        <v>25</v>
      </c>
      <c r="H19" s="19"/>
      <c r="I19" s="19"/>
      <c r="J19" s="19"/>
      <c r="K19" s="19"/>
      <c r="L19" s="19"/>
      <c r="M19" s="19"/>
      <c r="N19" s="88">
        <v>1</v>
      </c>
      <c r="O19" s="88"/>
      <c r="P19" s="88"/>
      <c r="Q19" s="88"/>
      <c r="R19" s="88"/>
      <c r="S19" s="88"/>
      <c r="T19" s="88"/>
      <c r="U19" s="88"/>
      <c r="V19" s="49">
        <f>N19</f>
        <v>1</v>
      </c>
    </row>
    <row r="20" spans="1:23" s="10" customFormat="1" ht="14.6" hidden="1" x14ac:dyDescent="0.4">
      <c r="A20" s="34" t="s">
        <v>82</v>
      </c>
      <c r="B20" s="17" t="s">
        <v>56</v>
      </c>
      <c r="C20" s="15" t="s">
        <v>84</v>
      </c>
      <c r="D20" s="15" t="s">
        <v>16</v>
      </c>
      <c r="E20" s="15">
        <v>6503</v>
      </c>
      <c r="F20" s="15">
        <v>17.277999999999999</v>
      </c>
      <c r="G20" s="82" t="s">
        <v>25</v>
      </c>
      <c r="H20" s="19"/>
      <c r="I20" s="19"/>
      <c r="J20" s="19"/>
      <c r="K20" s="19"/>
      <c r="L20" s="19"/>
      <c r="M20" s="19"/>
      <c r="N20" s="88">
        <f>457091-1</f>
        <v>457090</v>
      </c>
      <c r="O20" s="88"/>
      <c r="P20" s="88"/>
      <c r="Q20" s="88"/>
      <c r="R20" s="88"/>
      <c r="S20" s="88"/>
      <c r="T20" s="88"/>
      <c r="U20" s="88"/>
      <c r="V20" s="49">
        <f t="shared" ref="V20:V21" si="1">N20</f>
        <v>457090</v>
      </c>
    </row>
    <row r="21" spans="1:23" s="10" customFormat="1" ht="14.6" hidden="1" x14ac:dyDescent="0.4">
      <c r="A21" s="34" t="s">
        <v>82</v>
      </c>
      <c r="B21" s="17" t="s">
        <v>58</v>
      </c>
      <c r="C21" s="15" t="s">
        <v>84</v>
      </c>
      <c r="D21" s="15" t="s">
        <v>16</v>
      </c>
      <c r="E21" s="15">
        <v>6503</v>
      </c>
      <c r="F21" s="15">
        <v>17.277999999999999</v>
      </c>
      <c r="G21" s="82" t="s">
        <v>25</v>
      </c>
      <c r="H21" s="19"/>
      <c r="I21" s="19"/>
      <c r="J21" s="19"/>
      <c r="K21" s="19"/>
      <c r="L21" s="19"/>
      <c r="M21" s="19"/>
      <c r="N21" s="88">
        <v>1</v>
      </c>
      <c r="O21" s="88"/>
      <c r="P21" s="88"/>
      <c r="Q21" s="88"/>
      <c r="R21" s="88"/>
      <c r="S21" s="88"/>
      <c r="T21" s="88"/>
      <c r="U21" s="88"/>
      <c r="V21" s="49">
        <f t="shared" si="1"/>
        <v>1</v>
      </c>
      <c r="W21" s="57"/>
    </row>
    <row r="22" spans="1:23" s="10" customFormat="1" ht="14.6" hidden="1" x14ac:dyDescent="0.4">
      <c r="A22" s="34"/>
      <c r="B22" s="17"/>
      <c r="C22" s="59"/>
      <c r="D22" s="15"/>
      <c r="E22" s="58"/>
      <c r="F22" s="15"/>
      <c r="G22" s="15"/>
      <c r="H22" s="19"/>
      <c r="I22" s="19"/>
      <c r="J22" s="19"/>
      <c r="K22" s="19"/>
      <c r="L22" s="19"/>
      <c r="M22" s="19"/>
      <c r="N22" s="88"/>
      <c r="O22" s="88"/>
      <c r="P22" s="88"/>
      <c r="Q22" s="88"/>
      <c r="R22" s="88"/>
      <c r="S22" s="88"/>
      <c r="T22" s="88"/>
      <c r="U22" s="88"/>
      <c r="V22" s="49"/>
      <c r="W22" s="57"/>
    </row>
    <row r="23" spans="1:23" s="10" customFormat="1" ht="14.6" hidden="1" x14ac:dyDescent="0.4">
      <c r="A23" s="44"/>
      <c r="B23" s="55"/>
      <c r="C23" s="33"/>
      <c r="D23" s="15"/>
      <c r="E23" s="61"/>
      <c r="F23" s="15"/>
      <c r="G23" s="15"/>
      <c r="H23" s="19"/>
      <c r="I23" s="19"/>
      <c r="J23" s="19"/>
      <c r="K23" s="19"/>
      <c r="L23" s="19"/>
      <c r="M23" s="19"/>
      <c r="N23" s="88"/>
      <c r="O23" s="88"/>
      <c r="P23" s="88"/>
      <c r="Q23" s="88"/>
      <c r="R23" s="88"/>
      <c r="S23" s="88"/>
      <c r="T23" s="88"/>
      <c r="U23" s="88"/>
      <c r="V23" s="49"/>
      <c r="W23" s="57"/>
    </row>
    <row r="24" spans="1:23" s="10" customFormat="1" ht="14.6" hidden="1" x14ac:dyDescent="0.4">
      <c r="A24" s="44"/>
      <c r="B24" s="17"/>
      <c r="C24" s="33"/>
      <c r="D24" s="15"/>
      <c r="E24" s="61"/>
      <c r="F24" s="15"/>
      <c r="G24" s="15"/>
      <c r="H24" s="19"/>
      <c r="I24" s="19"/>
      <c r="J24" s="19"/>
      <c r="K24" s="19"/>
      <c r="L24" s="19"/>
      <c r="M24" s="19"/>
      <c r="N24" s="89"/>
      <c r="O24" s="89"/>
      <c r="P24" s="89"/>
      <c r="Q24" s="89"/>
      <c r="R24" s="89"/>
      <c r="S24" s="89"/>
      <c r="T24" s="89"/>
      <c r="U24" s="89"/>
      <c r="V24" s="49"/>
    </row>
    <row r="25" spans="1:23" s="10" customFormat="1" ht="14.6" hidden="1" x14ac:dyDescent="0.4">
      <c r="A25" s="48"/>
      <c r="B25" s="17"/>
      <c r="C25" s="46"/>
      <c r="D25" s="15"/>
      <c r="E25" s="15"/>
      <c r="F25" s="15"/>
      <c r="G25" s="15"/>
      <c r="H25" s="18"/>
      <c r="I25" s="18"/>
      <c r="J25" s="18"/>
      <c r="K25" s="18"/>
      <c r="L25" s="18"/>
      <c r="M25" s="18"/>
      <c r="N25" s="80"/>
      <c r="O25" s="80"/>
      <c r="P25" s="80"/>
      <c r="Q25" s="80"/>
      <c r="R25" s="80"/>
      <c r="S25" s="80"/>
      <c r="T25" s="80"/>
      <c r="U25" s="80"/>
      <c r="V25" s="88"/>
    </row>
    <row r="26" spans="1:23" s="10" customFormat="1" ht="14.6" hidden="1" x14ac:dyDescent="0.4">
      <c r="A26" s="8"/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4"/>
      <c r="N26" s="90"/>
      <c r="O26" s="90"/>
      <c r="P26" s="90"/>
      <c r="Q26" s="90"/>
      <c r="R26" s="90"/>
      <c r="S26" s="90"/>
      <c r="T26" s="90"/>
      <c r="U26" s="90"/>
      <c r="V26" s="88"/>
    </row>
    <row r="27" spans="1:23" s="10" customFormat="1" ht="14.6" hidden="1" x14ac:dyDescent="0.4">
      <c r="A27" s="15"/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6"/>
    </row>
    <row r="28" spans="1:23" s="10" customFormat="1" ht="14.6" hidden="1" x14ac:dyDescent="0.4">
      <c r="A28" s="34"/>
      <c r="B28" s="17"/>
      <c r="C28" s="15"/>
      <c r="D28" s="58"/>
      <c r="E28" s="58"/>
      <c r="F28" s="15"/>
      <c r="G28" s="63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6"/>
    </row>
    <row r="29" spans="1:23" s="10" customFormat="1" ht="14.6" hidden="1" x14ac:dyDescent="0.4">
      <c r="A29" s="34"/>
      <c r="B29" s="17"/>
      <c r="C29" s="15"/>
      <c r="D29" s="58"/>
      <c r="E29" s="58"/>
      <c r="F29" s="15"/>
      <c r="G29" s="63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6"/>
    </row>
    <row r="30" spans="1:23" s="10" customFormat="1" ht="14.6" hidden="1" x14ac:dyDescent="0.4">
      <c r="A30" s="34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6"/>
    </row>
    <row r="31" spans="1:23" s="10" customFormat="1" ht="14.6" hidden="1" x14ac:dyDescent="0.4">
      <c r="A31" s="34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6"/>
    </row>
    <row r="32" spans="1:23" s="10" customFormat="1" ht="14.6" hidden="1" x14ac:dyDescent="0.4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6"/>
    </row>
    <row r="33" spans="1:23" s="10" customFormat="1" ht="14.6" hidden="1" x14ac:dyDescent="0.4">
      <c r="A33" s="15" t="s">
        <v>44</v>
      </c>
      <c r="B33" s="17"/>
      <c r="C33" s="15"/>
      <c r="D33" s="15"/>
      <c r="E33" s="15"/>
      <c r="F33" s="15"/>
      <c r="G33" s="15"/>
      <c r="H33" s="18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16"/>
    </row>
    <row r="34" spans="1:23" s="10" customFormat="1" ht="15.45" hidden="1" x14ac:dyDescent="0.4">
      <c r="A34" s="70" t="s">
        <v>45</v>
      </c>
      <c r="B34" s="67" t="s">
        <v>46</v>
      </c>
      <c r="C34" s="15" t="s">
        <v>47</v>
      </c>
      <c r="D34" s="15" t="s">
        <v>48</v>
      </c>
      <c r="E34" s="15" t="s">
        <v>49</v>
      </c>
      <c r="F34" s="15">
        <v>17.225000000000001</v>
      </c>
      <c r="G34" s="78" t="s">
        <v>33</v>
      </c>
      <c r="H34" s="18"/>
      <c r="I34" s="80">
        <f>42306.89-1</f>
        <v>42305.89</v>
      </c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>
        <v>41153.870000000003</v>
      </c>
      <c r="U34" s="80"/>
      <c r="V34" s="16">
        <f>SUM(I34:T34)</f>
        <v>83459.760000000009</v>
      </c>
    </row>
    <row r="35" spans="1:23" s="10" customFormat="1" ht="15.45" hidden="1" x14ac:dyDescent="0.4">
      <c r="A35" s="70" t="s">
        <v>45</v>
      </c>
      <c r="B35" s="71" t="s">
        <v>50</v>
      </c>
      <c r="C35" s="15" t="s">
        <v>47</v>
      </c>
      <c r="D35" s="15" t="s">
        <v>48</v>
      </c>
      <c r="E35" s="15" t="s">
        <v>49</v>
      </c>
      <c r="F35" s="15">
        <v>17.225000000000001</v>
      </c>
      <c r="G35" s="78" t="s">
        <v>33</v>
      </c>
      <c r="H35" s="18"/>
      <c r="I35" s="80">
        <v>1</v>
      </c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16">
        <f>SUM(I35)</f>
        <v>1</v>
      </c>
    </row>
    <row r="36" spans="1:23" s="10" customFormat="1" ht="14.6" hidden="1" x14ac:dyDescent="0.4">
      <c r="A36" s="64"/>
      <c r="B36" s="17"/>
      <c r="C36" s="15"/>
      <c r="D36" s="15"/>
      <c r="E36" s="15"/>
      <c r="F36" s="15"/>
      <c r="G36" s="15"/>
      <c r="H36" s="18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16"/>
      <c r="W36" s="57"/>
    </row>
    <row r="37" spans="1:23" s="10" customFormat="1" ht="14.6" hidden="1" x14ac:dyDescent="0.4">
      <c r="A37" s="20"/>
      <c r="B37" s="17"/>
      <c r="C37" s="15"/>
      <c r="D37" s="15"/>
      <c r="E37" s="15"/>
      <c r="F37" s="15"/>
      <c r="G37" s="15"/>
      <c r="H37" s="18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16"/>
    </row>
    <row r="38" spans="1:23" s="10" customFormat="1" ht="14.6" hidden="1" x14ac:dyDescent="0.4">
      <c r="A38" s="34"/>
      <c r="B38" s="17"/>
      <c r="C38" s="35"/>
      <c r="D38" s="35"/>
      <c r="E38" s="36"/>
      <c r="F38" s="15"/>
      <c r="G38" s="15"/>
      <c r="H38" s="18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16"/>
    </row>
    <row r="39" spans="1:23" s="10" customFormat="1" ht="14.6" hidden="1" x14ac:dyDescent="0.4">
      <c r="A39" s="8"/>
      <c r="B39" s="17"/>
      <c r="C39" s="35"/>
      <c r="D39" s="35"/>
      <c r="E39" s="36"/>
      <c r="F39" s="15"/>
      <c r="G39" s="15"/>
      <c r="H39" s="18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16"/>
    </row>
    <row r="40" spans="1:23" s="10" customFormat="1" ht="14.6" hidden="1" x14ac:dyDescent="0.4">
      <c r="A40" s="15" t="s">
        <v>64</v>
      </c>
      <c r="B40" s="17"/>
      <c r="C40" s="15"/>
      <c r="D40" s="15"/>
      <c r="E40" s="15"/>
      <c r="F40" s="15"/>
      <c r="G40" s="15"/>
      <c r="H40" s="18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16"/>
    </row>
    <row r="41" spans="1:23" s="10" customFormat="1" ht="14.6" hidden="1" x14ac:dyDescent="0.4">
      <c r="A41" s="37" t="s">
        <v>65</v>
      </c>
      <c r="B41" s="67" t="s">
        <v>46</v>
      </c>
      <c r="C41" s="15" t="s">
        <v>66</v>
      </c>
      <c r="D41" s="74" t="s">
        <v>21</v>
      </c>
      <c r="E41" s="74" t="s">
        <v>22</v>
      </c>
      <c r="F41" s="17" t="s">
        <v>23</v>
      </c>
      <c r="G41" s="17"/>
      <c r="H41" s="18"/>
      <c r="I41" s="80"/>
      <c r="J41" s="80"/>
      <c r="K41" s="80">
        <v>332920.63</v>
      </c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16">
        <f>K41</f>
        <v>332920.63</v>
      </c>
    </row>
    <row r="42" spans="1:23" s="10" customFormat="1" ht="14.6" hidden="1" x14ac:dyDescent="0.4">
      <c r="A42" s="37"/>
      <c r="B42" s="67"/>
      <c r="C42" s="81"/>
      <c r="D42" s="74"/>
      <c r="E42" s="74"/>
      <c r="F42" s="17"/>
      <c r="G42" s="17"/>
      <c r="H42" s="18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16"/>
    </row>
    <row r="43" spans="1:23" s="10" customFormat="1" ht="14.6" hidden="1" x14ac:dyDescent="0.4">
      <c r="A43" s="37"/>
      <c r="B43" s="17"/>
      <c r="C43" s="15"/>
      <c r="D43" s="15"/>
      <c r="E43" s="15"/>
      <c r="F43" s="17"/>
      <c r="G43" s="17"/>
      <c r="H43" s="18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16"/>
    </row>
    <row r="44" spans="1:23" s="10" customFormat="1" ht="14.6" x14ac:dyDescent="0.4">
      <c r="A44" s="37"/>
      <c r="B44" s="17"/>
      <c r="C44" s="35"/>
      <c r="D44" s="35"/>
      <c r="E44" s="35"/>
      <c r="F44" s="17"/>
      <c r="G44" s="17"/>
      <c r="H44" s="18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16"/>
    </row>
    <row r="45" spans="1:23" s="10" customFormat="1" ht="14.6" x14ac:dyDescent="0.4">
      <c r="A45" s="8" t="s">
        <v>8</v>
      </c>
      <c r="B45" s="17"/>
      <c r="C45" s="35"/>
      <c r="D45" s="35"/>
      <c r="E45" s="35"/>
      <c r="F45" s="17"/>
      <c r="G45" s="17"/>
      <c r="H45" s="18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16"/>
    </row>
    <row r="46" spans="1:23" s="10" customFormat="1" ht="14.6" x14ac:dyDescent="0.4">
      <c r="A46" s="15" t="s">
        <v>36</v>
      </c>
      <c r="B46" s="17"/>
      <c r="C46" s="35"/>
      <c r="D46" s="35"/>
      <c r="E46" s="35"/>
      <c r="F46" s="17"/>
      <c r="G46" s="17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16"/>
    </row>
    <row r="47" spans="1:23" s="10" customFormat="1" ht="14.6" hidden="1" x14ac:dyDescent="0.4">
      <c r="A47" s="64" t="s">
        <v>111</v>
      </c>
      <c r="B47" s="17" t="s">
        <v>46</v>
      </c>
      <c r="C47" s="15" t="s">
        <v>112</v>
      </c>
      <c r="D47" s="15" t="s">
        <v>18</v>
      </c>
      <c r="E47" s="15" t="s">
        <v>19</v>
      </c>
      <c r="F47" s="17">
        <v>17.207000000000001</v>
      </c>
      <c r="G47" s="63" t="s">
        <v>26</v>
      </c>
      <c r="H47" s="60"/>
      <c r="I47" s="60"/>
      <c r="J47" s="60"/>
      <c r="K47" s="60"/>
      <c r="L47" s="60"/>
      <c r="M47" s="60"/>
      <c r="N47" s="60"/>
      <c r="O47" s="60"/>
      <c r="P47" s="60"/>
      <c r="Q47" s="60">
        <f>245669-1</f>
        <v>245668</v>
      </c>
      <c r="R47" s="60"/>
      <c r="S47" s="60"/>
      <c r="T47" s="60"/>
      <c r="U47" s="60"/>
      <c r="V47" s="16">
        <f>Q47</f>
        <v>245668</v>
      </c>
    </row>
    <row r="48" spans="1:23" s="10" customFormat="1" ht="14.6" hidden="1" x14ac:dyDescent="0.4">
      <c r="A48" s="64" t="s">
        <v>111</v>
      </c>
      <c r="B48" s="17" t="s">
        <v>113</v>
      </c>
      <c r="C48" s="15" t="s">
        <v>112</v>
      </c>
      <c r="D48" s="15" t="s">
        <v>18</v>
      </c>
      <c r="E48" s="15" t="s">
        <v>19</v>
      </c>
      <c r="F48" s="17">
        <v>17.207000000000001</v>
      </c>
      <c r="G48" s="63" t="s">
        <v>26</v>
      </c>
      <c r="H48" s="60"/>
      <c r="I48" s="60"/>
      <c r="J48" s="60"/>
      <c r="K48" s="60"/>
      <c r="L48" s="60"/>
      <c r="M48" s="60"/>
      <c r="N48" s="60"/>
      <c r="O48" s="60"/>
      <c r="P48" s="60"/>
      <c r="Q48" s="60">
        <v>1</v>
      </c>
      <c r="R48" s="60"/>
      <c r="S48" s="60"/>
      <c r="T48" s="60"/>
      <c r="U48" s="60"/>
      <c r="V48" s="16">
        <f t="shared" ref="V48:V50" si="2">Q48</f>
        <v>1</v>
      </c>
    </row>
    <row r="49" spans="1:22" s="10" customFormat="1" ht="14.6" hidden="1" x14ac:dyDescent="0.4">
      <c r="A49" s="20" t="s">
        <v>114</v>
      </c>
      <c r="B49" s="17" t="s">
        <v>46</v>
      </c>
      <c r="C49" s="15" t="s">
        <v>112</v>
      </c>
      <c r="D49" s="15" t="s">
        <v>18</v>
      </c>
      <c r="E49" s="15" t="s">
        <v>20</v>
      </c>
      <c r="F49" s="17">
        <v>17.207000000000001</v>
      </c>
      <c r="G49" s="63" t="s">
        <v>26</v>
      </c>
      <c r="H49" s="60"/>
      <c r="I49" s="60"/>
      <c r="J49" s="60"/>
      <c r="K49" s="60"/>
      <c r="L49" s="60"/>
      <c r="M49" s="60"/>
      <c r="N49" s="60"/>
      <c r="O49" s="60"/>
      <c r="P49" s="60"/>
      <c r="Q49" s="60">
        <f>32782-1</f>
        <v>32781</v>
      </c>
      <c r="R49" s="60"/>
      <c r="S49" s="60"/>
      <c r="T49" s="60"/>
      <c r="U49" s="60"/>
      <c r="V49" s="16">
        <f t="shared" si="2"/>
        <v>32781</v>
      </c>
    </row>
    <row r="50" spans="1:22" s="10" customFormat="1" ht="14.6" hidden="1" x14ac:dyDescent="0.4">
      <c r="A50" s="20" t="s">
        <v>114</v>
      </c>
      <c r="B50" s="17" t="s">
        <v>113</v>
      </c>
      <c r="C50" s="15" t="s">
        <v>112</v>
      </c>
      <c r="D50" s="15" t="s">
        <v>18</v>
      </c>
      <c r="E50" s="15" t="s">
        <v>20</v>
      </c>
      <c r="F50" s="17">
        <v>17.207000000000001</v>
      </c>
      <c r="G50" s="63" t="s">
        <v>26</v>
      </c>
      <c r="H50" s="60"/>
      <c r="I50" s="60"/>
      <c r="J50" s="60"/>
      <c r="K50" s="60"/>
      <c r="L50" s="60"/>
      <c r="M50" s="60"/>
      <c r="N50" s="60"/>
      <c r="O50" s="60"/>
      <c r="P50" s="60"/>
      <c r="Q50" s="60">
        <v>1</v>
      </c>
      <c r="R50" s="60"/>
      <c r="S50" s="60"/>
      <c r="T50" s="60"/>
      <c r="U50" s="60"/>
      <c r="V50" s="16">
        <f t="shared" si="2"/>
        <v>1</v>
      </c>
    </row>
    <row r="51" spans="1:22" s="10" customFormat="1" ht="15.45" hidden="1" x14ac:dyDescent="0.4">
      <c r="A51" s="77" t="s">
        <v>32</v>
      </c>
      <c r="B51" s="17" t="s">
        <v>37</v>
      </c>
      <c r="C51" s="79" t="s">
        <v>38</v>
      </c>
      <c r="D51" s="15" t="s">
        <v>12</v>
      </c>
      <c r="E51" s="15" t="s">
        <v>13</v>
      </c>
      <c r="F51" s="15">
        <v>10.561</v>
      </c>
      <c r="G51" s="73" t="s">
        <v>41</v>
      </c>
      <c r="H51" s="60">
        <v>1953.12</v>
      </c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16">
        <f>SUM(H51:I51)</f>
        <v>1953.12</v>
      </c>
    </row>
    <row r="52" spans="1:22" s="10" customFormat="1" ht="15.45" hidden="1" x14ac:dyDescent="0.4">
      <c r="A52" s="83" t="s">
        <v>79</v>
      </c>
      <c r="B52" s="17" t="s">
        <v>73</v>
      </c>
      <c r="C52" s="15" t="s">
        <v>74</v>
      </c>
      <c r="D52" s="15" t="s">
        <v>75</v>
      </c>
      <c r="E52" s="15" t="s">
        <v>76</v>
      </c>
      <c r="F52" s="47"/>
      <c r="G52" s="73"/>
      <c r="H52" s="60"/>
      <c r="I52" s="60"/>
      <c r="J52" s="60"/>
      <c r="K52" s="60"/>
      <c r="L52" s="60"/>
      <c r="M52" s="60">
        <f>14754.0359728806-1</f>
        <v>14753.0359728806</v>
      </c>
      <c r="N52" s="60"/>
      <c r="O52" s="60"/>
      <c r="P52" s="60"/>
      <c r="Q52" s="60"/>
      <c r="R52" s="60"/>
      <c r="S52" s="60"/>
      <c r="T52" s="60"/>
      <c r="U52" s="60"/>
      <c r="V52" s="16">
        <f>M52</f>
        <v>14753.0359728806</v>
      </c>
    </row>
    <row r="53" spans="1:22" s="10" customFormat="1" ht="15.45" hidden="1" x14ac:dyDescent="0.4">
      <c r="A53" s="83" t="s">
        <v>79</v>
      </c>
      <c r="B53" s="17" t="s">
        <v>77</v>
      </c>
      <c r="C53" s="15" t="s">
        <v>74</v>
      </c>
      <c r="D53" s="15" t="s">
        <v>75</v>
      </c>
      <c r="E53" s="15" t="s">
        <v>76</v>
      </c>
      <c r="F53" s="47"/>
      <c r="G53" s="73"/>
      <c r="H53" s="60"/>
      <c r="I53" s="60"/>
      <c r="J53" s="60"/>
      <c r="K53" s="60"/>
      <c r="L53" s="60"/>
      <c r="M53" s="60">
        <v>1</v>
      </c>
      <c r="N53" s="60"/>
      <c r="O53" s="60"/>
      <c r="P53" s="60"/>
      <c r="Q53" s="60"/>
      <c r="R53" s="60"/>
      <c r="S53" s="60"/>
      <c r="T53" s="60"/>
      <c r="U53" s="60"/>
      <c r="V53" s="16">
        <f>M53</f>
        <v>1</v>
      </c>
    </row>
    <row r="54" spans="1:22" s="10" customFormat="1" ht="15.45" hidden="1" x14ac:dyDescent="0.4">
      <c r="A54" s="83" t="s">
        <v>88</v>
      </c>
      <c r="B54" s="17" t="s">
        <v>56</v>
      </c>
      <c r="C54" s="91" t="s">
        <v>89</v>
      </c>
      <c r="D54" s="92" t="s">
        <v>90</v>
      </c>
      <c r="E54" s="15" t="s">
        <v>91</v>
      </c>
      <c r="F54" s="47"/>
      <c r="G54" s="73"/>
      <c r="H54" s="60"/>
      <c r="I54" s="60"/>
      <c r="J54" s="60"/>
      <c r="K54" s="60"/>
      <c r="L54" s="60"/>
      <c r="M54" s="60"/>
      <c r="N54" s="60"/>
      <c r="O54" s="60">
        <v>1300</v>
      </c>
      <c r="P54" s="60"/>
      <c r="Q54" s="60"/>
      <c r="R54" s="60"/>
      <c r="S54" s="60"/>
      <c r="T54" s="60"/>
      <c r="U54" s="60"/>
      <c r="V54" s="16">
        <f>O54</f>
        <v>1300</v>
      </c>
    </row>
    <row r="55" spans="1:22" s="10" customFormat="1" ht="15.45" hidden="1" x14ac:dyDescent="0.4">
      <c r="A55" s="83" t="s">
        <v>92</v>
      </c>
      <c r="B55" s="17" t="s">
        <v>56</v>
      </c>
      <c r="C55" s="93" t="s">
        <v>93</v>
      </c>
      <c r="D55" s="93" t="s">
        <v>94</v>
      </c>
      <c r="E55" s="15" t="s">
        <v>95</v>
      </c>
      <c r="F55" s="47"/>
      <c r="G55" s="73"/>
      <c r="H55" s="60"/>
      <c r="I55" s="60"/>
      <c r="J55" s="60"/>
      <c r="K55" s="60"/>
      <c r="L55" s="60"/>
      <c r="M55" s="60"/>
      <c r="N55" s="60"/>
      <c r="O55" s="60">
        <v>2823.98</v>
      </c>
      <c r="P55" s="60"/>
      <c r="Q55" s="60"/>
      <c r="R55" s="60"/>
      <c r="S55" s="60"/>
      <c r="T55" s="60"/>
      <c r="U55" s="60"/>
      <c r="V55" s="16">
        <f t="shared" ref="V55:V56" si="3">O55</f>
        <v>2823.98</v>
      </c>
    </row>
    <row r="56" spans="1:22" s="10" customFormat="1" ht="15.45" hidden="1" x14ac:dyDescent="0.4">
      <c r="A56" s="83" t="s">
        <v>96</v>
      </c>
      <c r="B56" s="17" t="s">
        <v>56</v>
      </c>
      <c r="C56" s="94" t="s">
        <v>97</v>
      </c>
      <c r="D56" s="94" t="s">
        <v>98</v>
      </c>
      <c r="E56" s="15" t="s">
        <v>99</v>
      </c>
      <c r="F56" s="47"/>
      <c r="G56" s="73"/>
      <c r="H56" s="60"/>
      <c r="I56" s="60"/>
      <c r="J56" s="60"/>
      <c r="K56" s="60"/>
      <c r="L56" s="60"/>
      <c r="M56" s="60"/>
      <c r="N56" s="60"/>
      <c r="O56" s="60">
        <v>4065.35</v>
      </c>
      <c r="P56" s="60"/>
      <c r="Q56" s="60"/>
      <c r="R56" s="60"/>
      <c r="S56" s="60"/>
      <c r="T56" s="60"/>
      <c r="U56" s="60"/>
      <c r="V56" s="16">
        <f t="shared" si="3"/>
        <v>4065.35</v>
      </c>
    </row>
    <row r="57" spans="1:22" s="10" customFormat="1" ht="15.45" hidden="1" x14ac:dyDescent="0.4">
      <c r="A57" s="83" t="s">
        <v>118</v>
      </c>
      <c r="B57" s="17" t="s">
        <v>56</v>
      </c>
      <c r="C57" s="15" t="s">
        <v>119</v>
      </c>
      <c r="D57" s="15" t="s">
        <v>120</v>
      </c>
      <c r="E57" s="15" t="s">
        <v>121</v>
      </c>
      <c r="F57" s="47"/>
      <c r="G57" s="73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>
        <v>25000</v>
      </c>
      <c r="S57" s="60"/>
      <c r="T57" s="60"/>
      <c r="U57" s="60"/>
      <c r="V57" s="16">
        <f>R57</f>
        <v>25000</v>
      </c>
    </row>
    <row r="58" spans="1:22" s="10" customFormat="1" ht="15.45" hidden="1" x14ac:dyDescent="0.4">
      <c r="A58" s="83" t="s">
        <v>124</v>
      </c>
      <c r="B58" s="17" t="s">
        <v>56</v>
      </c>
      <c r="C58" s="98" t="s">
        <v>125</v>
      </c>
      <c r="D58" s="99" t="s">
        <v>126</v>
      </c>
      <c r="E58" s="15" t="s">
        <v>127</v>
      </c>
      <c r="F58" s="47"/>
      <c r="G58" s="73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>
        <v>430.44</v>
      </c>
      <c r="T58" s="60"/>
      <c r="U58" s="60"/>
      <c r="V58" s="16">
        <f>S58</f>
        <v>430.44</v>
      </c>
    </row>
    <row r="59" spans="1:22" s="10" customFormat="1" ht="14.6" x14ac:dyDescent="0.4">
      <c r="A59" s="77" t="s">
        <v>135</v>
      </c>
      <c r="B59" s="17" t="s">
        <v>56</v>
      </c>
      <c r="C59" s="104" t="s">
        <v>136</v>
      </c>
      <c r="D59" s="15" t="s">
        <v>12</v>
      </c>
      <c r="E59" s="15" t="s">
        <v>13</v>
      </c>
      <c r="F59" s="15">
        <v>10.561</v>
      </c>
      <c r="G59" s="14" t="s">
        <v>41</v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>
        <f>7812.5-1</f>
        <v>7811.5</v>
      </c>
      <c r="V59" s="16">
        <f>U59</f>
        <v>7811.5</v>
      </c>
    </row>
    <row r="60" spans="1:22" s="10" customFormat="1" ht="14.6" x14ac:dyDescent="0.4">
      <c r="A60" s="77" t="s">
        <v>135</v>
      </c>
      <c r="B60" s="17" t="s">
        <v>50</v>
      </c>
      <c r="C60" s="104" t="s">
        <v>136</v>
      </c>
      <c r="D60" s="15" t="s">
        <v>12</v>
      </c>
      <c r="E60" s="15" t="s">
        <v>13</v>
      </c>
      <c r="F60" s="15">
        <v>10.561</v>
      </c>
      <c r="G60" s="14" t="s">
        <v>41</v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>
        <v>1</v>
      </c>
      <c r="V60" s="16">
        <f>U60</f>
        <v>1</v>
      </c>
    </row>
    <row r="61" spans="1:22" s="10" customFormat="1" ht="15.45" x14ac:dyDescent="0.4">
      <c r="A61" s="102"/>
      <c r="B61" s="41"/>
      <c r="C61" s="103"/>
      <c r="D61" s="103"/>
      <c r="E61" s="47"/>
      <c r="F61" s="47"/>
      <c r="G61" s="73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16"/>
    </row>
    <row r="62" spans="1:22" s="10" customFormat="1" ht="14.6" x14ac:dyDescent="0.4">
      <c r="A62" s="40"/>
      <c r="B62" s="41"/>
      <c r="C62" s="47"/>
      <c r="D62" s="47"/>
      <c r="E62" s="47"/>
      <c r="F62" s="41"/>
      <c r="G62" s="17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16"/>
    </row>
    <row r="63" spans="1:22" s="10" customFormat="1" ht="14.6" hidden="1" x14ac:dyDescent="0.4">
      <c r="A63" s="8" t="s">
        <v>8</v>
      </c>
      <c r="B63" s="41"/>
      <c r="C63" s="42"/>
      <c r="D63" s="42"/>
      <c r="E63" s="43"/>
      <c r="F63" s="41"/>
      <c r="G63" s="41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16"/>
    </row>
    <row r="64" spans="1:22" s="10" customFormat="1" ht="14.6" hidden="1" x14ac:dyDescent="0.4">
      <c r="A64" s="15" t="s">
        <v>102</v>
      </c>
      <c r="B64" s="41"/>
      <c r="C64" s="42"/>
      <c r="D64" s="42"/>
      <c r="E64" s="43"/>
      <c r="F64" s="41"/>
      <c r="G64" s="41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16"/>
    </row>
    <row r="65" spans="1:23" s="10" customFormat="1" ht="15.45" hidden="1" x14ac:dyDescent="0.4">
      <c r="A65" s="95" t="s">
        <v>104</v>
      </c>
      <c r="B65" s="17" t="s">
        <v>56</v>
      </c>
      <c r="C65" s="96" t="s">
        <v>105</v>
      </c>
      <c r="D65" s="35" t="s">
        <v>106</v>
      </c>
      <c r="E65" s="36" t="s">
        <v>107</v>
      </c>
      <c r="F65" s="33">
        <v>17.800999999999998</v>
      </c>
      <c r="G65" s="97" t="s">
        <v>27</v>
      </c>
      <c r="H65" s="60"/>
      <c r="I65" s="60"/>
      <c r="J65" s="60"/>
      <c r="K65" s="60"/>
      <c r="L65" s="60"/>
      <c r="M65" s="60"/>
      <c r="N65" s="60"/>
      <c r="O65" s="60"/>
      <c r="P65" s="60">
        <v>19419</v>
      </c>
      <c r="Q65" s="60"/>
      <c r="R65" s="60"/>
      <c r="S65" s="60"/>
      <c r="T65" s="60"/>
      <c r="U65" s="60"/>
      <c r="V65" s="16">
        <f>P65</f>
        <v>19419</v>
      </c>
    </row>
    <row r="66" spans="1:23" s="10" customFormat="1" ht="14.6" hidden="1" x14ac:dyDescent="0.4">
      <c r="A66" s="44"/>
      <c r="B66" s="17"/>
      <c r="C66" s="35"/>
      <c r="D66" s="35"/>
      <c r="E66" s="36"/>
      <c r="F66" s="33"/>
      <c r="G66" s="63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16"/>
    </row>
    <row r="67" spans="1:23" s="10" customFormat="1" ht="14.6" hidden="1" x14ac:dyDescent="0.4">
      <c r="A67" s="44"/>
      <c r="B67" s="17"/>
      <c r="C67" s="35"/>
      <c r="D67" s="35"/>
      <c r="E67" s="36"/>
      <c r="F67" s="33"/>
      <c r="G67" s="63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16"/>
      <c r="W67" s="45"/>
    </row>
    <row r="68" spans="1:23" s="10" customFormat="1" ht="14.6" hidden="1" x14ac:dyDescent="0.4">
      <c r="A68" s="37"/>
      <c r="B68" s="17"/>
      <c r="C68" s="35"/>
      <c r="D68" s="35"/>
      <c r="E68" s="35"/>
      <c r="F68" s="17"/>
      <c r="G68" s="17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16"/>
    </row>
    <row r="69" spans="1:23" s="10" customFormat="1" ht="14.6" hidden="1" x14ac:dyDescent="0.4">
      <c r="A69" s="37"/>
      <c r="B69" s="17"/>
      <c r="C69" s="35"/>
      <c r="D69" s="35"/>
      <c r="E69" s="35"/>
      <c r="F69" s="17"/>
      <c r="G69" s="17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16"/>
    </row>
    <row r="70" spans="1:23" s="21" customFormat="1" ht="14.6" x14ac:dyDescent="0.4">
      <c r="A70" s="50"/>
      <c r="B70" s="51"/>
      <c r="C70" s="52"/>
      <c r="D70" s="52"/>
      <c r="E70" s="52"/>
      <c r="F70" s="53"/>
      <c r="G70" s="53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16"/>
    </row>
    <row r="71" spans="1:23" s="10" customFormat="1" ht="14.6" x14ac:dyDescent="0.4">
      <c r="A71" s="20" t="s">
        <v>0</v>
      </c>
      <c r="B71" s="20"/>
      <c r="C71" s="54"/>
      <c r="D71" s="54"/>
      <c r="E71" s="54"/>
      <c r="F71" s="54"/>
      <c r="G71" s="54"/>
      <c r="H71" s="60">
        <f>SUM(H8:H70)</f>
        <v>1953.12</v>
      </c>
      <c r="I71" s="60">
        <f>SUM(I32:I37)</f>
        <v>42306.89</v>
      </c>
      <c r="J71" s="60">
        <f>SUM(J7:J24)</f>
        <v>1056260</v>
      </c>
      <c r="K71" s="60">
        <f>SUM(K39:K43)</f>
        <v>332920.63</v>
      </c>
      <c r="L71" s="60">
        <f>SUM(L7:L23)</f>
        <v>658205</v>
      </c>
      <c r="M71" s="60">
        <f>SUM(M45:M62)</f>
        <v>14754.0359728806</v>
      </c>
      <c r="N71" s="60">
        <f>SUM(N18:N28)</f>
        <v>582703</v>
      </c>
      <c r="O71" s="60">
        <f>SUM(O45:O57)</f>
        <v>8189.33</v>
      </c>
      <c r="P71" s="60">
        <f>SUM(P65:P66)</f>
        <v>19419</v>
      </c>
      <c r="Q71" s="60">
        <f>SUM(Q47:Q50)</f>
        <v>278451</v>
      </c>
      <c r="R71" s="60">
        <f>SUM(R46:R58)</f>
        <v>25000</v>
      </c>
      <c r="S71" s="60">
        <f>SUM(S46:S62)</f>
        <v>430.44</v>
      </c>
      <c r="T71" s="60">
        <f>SUM(T33:T36)</f>
        <v>41153.870000000003</v>
      </c>
      <c r="U71" s="60">
        <f>SUM(U46:U61)</f>
        <v>7812.5</v>
      </c>
      <c r="V71" s="26"/>
    </row>
    <row r="72" spans="1:23" s="10" customFormat="1" ht="14.6" x14ac:dyDescent="0.4">
      <c r="B72" s="22"/>
      <c r="C72" s="23"/>
      <c r="D72" s="23"/>
      <c r="E72" s="23"/>
      <c r="F72" s="23"/>
      <c r="G72" s="23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5"/>
    </row>
    <row r="73" spans="1:23" ht="14.6" x14ac:dyDescent="0.4">
      <c r="A73" s="21" t="s">
        <v>14</v>
      </c>
    </row>
    <row r="74" spans="1:23" ht="14.6" hidden="1" x14ac:dyDescent="0.4">
      <c r="A74" s="21" t="s">
        <v>39</v>
      </c>
    </row>
    <row r="75" spans="1:23" ht="14.6" hidden="1" x14ac:dyDescent="0.4">
      <c r="A75" s="22" t="s">
        <v>34</v>
      </c>
    </row>
    <row r="76" spans="1:23" ht="14.6" hidden="1" x14ac:dyDescent="0.4">
      <c r="A76" s="21" t="s">
        <v>42</v>
      </c>
    </row>
    <row r="77" spans="1:23" ht="14.6" hidden="1" x14ac:dyDescent="0.4">
      <c r="A77" s="22" t="s">
        <v>43</v>
      </c>
    </row>
    <row r="78" spans="1:23" ht="14.6" hidden="1" x14ac:dyDescent="0.4">
      <c r="A78" s="21" t="s">
        <v>53</v>
      </c>
    </row>
    <row r="79" spans="1:23" ht="14.6" hidden="1" x14ac:dyDescent="0.4">
      <c r="A79" s="22" t="s">
        <v>54</v>
      </c>
    </row>
    <row r="80" spans="1:23" ht="14.6" hidden="1" x14ac:dyDescent="0.4">
      <c r="A80" s="21" t="s">
        <v>62</v>
      </c>
    </row>
    <row r="81" spans="1:21" ht="14.6" hidden="1" x14ac:dyDescent="0.4">
      <c r="A81" s="22" t="s">
        <v>63</v>
      </c>
    </row>
    <row r="82" spans="1:21" ht="14.6" hidden="1" x14ac:dyDescent="0.4">
      <c r="A82" s="21" t="s">
        <v>68</v>
      </c>
    </row>
    <row r="83" spans="1:21" ht="14.6" hidden="1" x14ac:dyDescent="0.4">
      <c r="A83" s="22" t="s">
        <v>69</v>
      </c>
    </row>
    <row r="84" spans="1:21" ht="14.6" hidden="1" x14ac:dyDescent="0.4">
      <c r="A84" s="21" t="s">
        <v>78</v>
      </c>
    </row>
    <row r="85" spans="1:21" ht="14.6" hidden="1" x14ac:dyDescent="0.4">
      <c r="A85" s="22" t="s">
        <v>72</v>
      </c>
    </row>
    <row r="86" spans="1:21" s="85" customFormat="1" ht="12.45" hidden="1" x14ac:dyDescent="0.35">
      <c r="A86" s="84" t="s">
        <v>80</v>
      </c>
      <c r="C86" s="86"/>
      <c r="D86" s="86"/>
      <c r="E86" s="86"/>
      <c r="F86" s="86"/>
      <c r="G86" s="86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</row>
    <row r="87" spans="1:21" hidden="1" x14ac:dyDescent="0.35"/>
    <row r="89" spans="1:21" ht="14.6" hidden="1" x14ac:dyDescent="0.4">
      <c r="A89" s="21" t="s">
        <v>85</v>
      </c>
    </row>
    <row r="90" spans="1:21" ht="14.6" hidden="1" x14ac:dyDescent="0.4">
      <c r="A90" s="22" t="s">
        <v>86</v>
      </c>
    </row>
    <row r="91" spans="1:21" ht="14.6" hidden="1" x14ac:dyDescent="0.4">
      <c r="A91" s="21" t="s">
        <v>100</v>
      </c>
    </row>
    <row r="92" spans="1:21" ht="14.6" hidden="1" x14ac:dyDescent="0.4">
      <c r="A92" s="22" t="s">
        <v>101</v>
      </c>
    </row>
    <row r="93" spans="1:21" ht="14.6" hidden="1" x14ac:dyDescent="0.4">
      <c r="A93" s="21" t="s">
        <v>108</v>
      </c>
    </row>
    <row r="94" spans="1:21" ht="14.6" hidden="1" x14ac:dyDescent="0.4">
      <c r="A94" s="22" t="s">
        <v>109</v>
      </c>
    </row>
    <row r="95" spans="1:21" ht="14.6" hidden="1" x14ac:dyDescent="0.4">
      <c r="A95" s="21" t="s">
        <v>115</v>
      </c>
    </row>
    <row r="96" spans="1:21" ht="14.6" hidden="1" x14ac:dyDescent="0.4">
      <c r="A96" s="22" t="s">
        <v>116</v>
      </c>
    </row>
    <row r="97" spans="1:1" ht="14.6" hidden="1" x14ac:dyDescent="0.4">
      <c r="A97" s="21" t="s">
        <v>123</v>
      </c>
    </row>
    <row r="98" spans="1:1" ht="14.6" hidden="1" x14ac:dyDescent="0.4">
      <c r="A98" s="22" t="s">
        <v>122</v>
      </c>
    </row>
    <row r="99" spans="1:1" ht="14.6" hidden="1" x14ac:dyDescent="0.4">
      <c r="A99" s="21" t="s">
        <v>129</v>
      </c>
    </row>
    <row r="100" spans="1:1" ht="14.6" hidden="1" x14ac:dyDescent="0.4">
      <c r="A100" s="22" t="s">
        <v>101</v>
      </c>
    </row>
    <row r="101" spans="1:1" ht="14.6" hidden="1" x14ac:dyDescent="0.4">
      <c r="A101" s="21" t="s">
        <v>130</v>
      </c>
    </row>
    <row r="102" spans="1:1" ht="14.6" hidden="1" x14ac:dyDescent="0.4">
      <c r="A102" s="22" t="s">
        <v>43</v>
      </c>
    </row>
    <row r="103" spans="1:1" ht="14.6" x14ac:dyDescent="0.4">
      <c r="A103" s="21" t="s">
        <v>133</v>
      </c>
    </row>
    <row r="104" spans="1:1" ht="14.6" x14ac:dyDescent="0.4">
      <c r="A104" s="22" t="s">
        <v>132</v>
      </c>
    </row>
    <row r="112" spans="1:1" ht="14.6" x14ac:dyDescent="0.4">
      <c r="A112" s="21" t="s">
        <v>28</v>
      </c>
    </row>
    <row r="113" spans="1:1" ht="14.6" x14ac:dyDescent="0.4">
      <c r="A113" s="76" t="s">
        <v>31</v>
      </c>
    </row>
    <row r="114" spans="1:1" ht="14.6" x14ac:dyDescent="0.4">
      <c r="A114" s="21" t="s">
        <v>29</v>
      </c>
    </row>
    <row r="115" spans="1:1" ht="14.6" x14ac:dyDescent="0.4">
      <c r="A115" s="76" t="s">
        <v>30</v>
      </c>
    </row>
  </sheetData>
  <mergeCells count="1">
    <mergeCell ref="B1:H1"/>
  </mergeCells>
  <phoneticPr fontId="0" type="noConversion"/>
  <hyperlinks>
    <hyperlink ref="A86" r:id="rId1" display="mailto:Lisa.J.Caissie@mass.gov" xr:uid="{1AA13637-85FF-464B-8BFA-D6D535703003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2019-01-09T16:21:41Z</cp:lastPrinted>
  <dcterms:created xsi:type="dcterms:W3CDTF">2000-04-13T13:33:42Z</dcterms:created>
  <dcterms:modified xsi:type="dcterms:W3CDTF">2025-05-15T12:53:16Z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