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ward\AppData\Local\Microsoft\Windows\INetCache\Content.Outlook\KOL4SDJ3\"/>
    </mc:Choice>
  </mc:AlternateContent>
  <xr:revisionPtr revIDLastSave="0" documentId="13_ncr:1_{D5D3ED4F-2D0A-4641-864E-B86D526720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AWRENCE" sheetId="2" r:id="rId1"/>
  </sheets>
  <definedNames>
    <definedName name="_xlnm.Print_Area" localSheetId="0">LAWRENCE!$A$1:$H$71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U19" i="2" l="1"/>
  <c r="T69" i="2"/>
  <c r="U45" i="2"/>
  <c r="S69" i="2"/>
  <c r="U35" i="2"/>
  <c r="U37" i="2"/>
  <c r="R36" i="2"/>
  <c r="R69" i="2" s="1"/>
  <c r="R34" i="2"/>
  <c r="U34" i="2" s="1"/>
  <c r="U59" i="2"/>
  <c r="Q69" i="2"/>
  <c r="U42" i="2"/>
  <c r="U43" i="2"/>
  <c r="U44" i="2"/>
  <c r="U41" i="2"/>
  <c r="P69" i="2"/>
  <c r="O17" i="2"/>
  <c r="U17" i="2" s="1"/>
  <c r="U13" i="2"/>
  <c r="U14" i="2"/>
  <c r="U15" i="2"/>
  <c r="U16" i="2"/>
  <c r="U18" i="2"/>
  <c r="O12" i="2"/>
  <c r="U40" i="2"/>
  <c r="N39" i="2"/>
  <c r="N69" i="2" s="1"/>
  <c r="U36" i="2" l="1"/>
  <c r="O69" i="2"/>
  <c r="U12" i="2"/>
  <c r="U39" i="2"/>
  <c r="M15" i="2"/>
  <c r="M69" i="2" s="1"/>
  <c r="L69" i="2"/>
  <c r="U28" i="2"/>
  <c r="U29" i="2"/>
  <c r="K69" i="2"/>
  <c r="J10" i="2"/>
  <c r="U10" i="2" s="1"/>
  <c r="J8" i="2"/>
  <c r="U9" i="2"/>
  <c r="U11" i="2"/>
  <c r="U20" i="2"/>
  <c r="U21" i="2"/>
  <c r="U22" i="2"/>
  <c r="U23" i="2"/>
  <c r="U24" i="2"/>
  <c r="U25" i="2"/>
  <c r="U26" i="2"/>
  <c r="U27" i="2"/>
  <c r="U30" i="2"/>
  <c r="U31" i="2"/>
  <c r="U32" i="2"/>
  <c r="U33" i="2"/>
  <c r="U38" i="2"/>
  <c r="U47" i="2"/>
  <c r="U48" i="2"/>
  <c r="U49" i="2"/>
  <c r="U50" i="2"/>
  <c r="U51" i="2"/>
  <c r="U52" i="2"/>
  <c r="U53" i="2"/>
  <c r="U54" i="2"/>
  <c r="U55" i="2"/>
  <c r="U56" i="2"/>
  <c r="U57" i="2"/>
  <c r="U58" i="2"/>
  <c r="U60" i="2"/>
  <c r="U61" i="2"/>
  <c r="U62" i="2"/>
  <c r="U63" i="2"/>
  <c r="U64" i="2"/>
  <c r="U65" i="2"/>
  <c r="U66" i="2"/>
  <c r="U67" i="2"/>
  <c r="U68" i="2"/>
  <c r="I64" i="2"/>
  <c r="J69" i="2" l="1"/>
  <c r="U8" i="2"/>
  <c r="I69" i="2"/>
  <c r="H69" i="2"/>
</calcChain>
</file>

<file path=xl/sharedStrings.xml><?xml version="1.0" encoding="utf-8"?>
<sst xmlns="http://schemas.openxmlformats.org/spreadsheetml/2006/main" count="227" uniqueCount="148">
  <si>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</si>
  <si>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</si>
  <si>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</si>
  <si>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</si>
  <si>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</si>
  <si>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</si>
  <si>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</si>
  <si>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</si>
  <si>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</si>
  <si>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</si>
  <si>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</si>
  <si>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 xml:space="preserve"> </t>
  </si>
  <si>
    <t>LOWER MERRIMACK</t>
  </si>
  <si>
    <t xml:space="preserve">CITY OF LAWRENCE </t>
  </si>
  <si>
    <t>STATE ONE STOP</t>
  </si>
  <si>
    <t>N/A</t>
  </si>
  <si>
    <t>7002-6628</t>
  </si>
  <si>
    <t>7003-1010</t>
  </si>
  <si>
    <t>WORKFORCE TRAINING FUND</t>
  </si>
  <si>
    <t>N.A</t>
  </si>
  <si>
    <t>4400-3067</t>
  </si>
  <si>
    <t>K103</t>
  </si>
  <si>
    <t>7003-0135</t>
  </si>
  <si>
    <t>K264</t>
  </si>
  <si>
    <t>7002-6626</t>
  </si>
  <si>
    <t>K105</t>
  </si>
  <si>
    <t>K107</t>
  </si>
  <si>
    <t>7003-0803</t>
  </si>
  <si>
    <t>K284</t>
  </si>
  <si>
    <t>CT EOL 23CCLAWTRADE</t>
  </si>
  <si>
    <t>FAIN #</t>
  </si>
  <si>
    <t>AA-38535-22-55-A-25</t>
  </si>
  <si>
    <t>ES38736-22-55-A-25</t>
  </si>
  <si>
    <t>TA38685-22-55-A-25</t>
  </si>
  <si>
    <t>DV35786-21-55-5-25</t>
  </si>
  <si>
    <t>TRADE (SERVICE DATE: 10/1/2021-9/30/2024)</t>
  </si>
  <si>
    <t>FTRADE 2022</t>
  </si>
  <si>
    <t>K102</t>
  </si>
  <si>
    <t>JULY 1, 2023 - SEPTEMBER 30, 2024</t>
  </si>
  <si>
    <t>VENDOR CUSTOMER CODE</t>
  </si>
  <si>
    <t>UEI #</t>
  </si>
  <si>
    <t>L29TZUSNKTF8</t>
  </si>
  <si>
    <t>VC6000192104</t>
  </si>
  <si>
    <t>WPP SNAP EXPANSION</t>
  </si>
  <si>
    <t>TO ADD WPP SNAP EXPANSION FUNDS</t>
  </si>
  <si>
    <t>INITIAL AWARD FY25</t>
  </si>
  <si>
    <t>CT EOL 25CCLAWWP</t>
  </si>
  <si>
    <t>INITIAL AWARD FY25 JUNE 5, 2024</t>
  </si>
  <si>
    <t>JULY 1, 2024-SEPT. 30, 2024</t>
  </si>
  <si>
    <t>F20243067</t>
  </si>
  <si>
    <t>234MA441Q7503 </t>
  </si>
  <si>
    <t>CT EOL 25CCLAWNEGREA</t>
  </si>
  <si>
    <t>BUDGET #1 FY25</t>
  </si>
  <si>
    <t>BUDGET #1 FY25 JULY 23, 2024</t>
  </si>
  <si>
    <t>TO ADD RESEA FUNDS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</si>
  <si>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</si>
  <si>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</si>
  <si>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</si>
  <si>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</si>
  <si>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</si>
  <si>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UI-35950-21-60-A-25</t>
  </si>
  <si>
    <t>JULY 1, 2025-SEPT 30, 2025</t>
  </si>
  <si>
    <t>CT EOL 25CCLAWWIA</t>
  </si>
  <si>
    <t>BUDGET #2 FY25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</si>
  <si>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</si>
  <si>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</si>
  <si>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</si>
  <si>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7003-1631</t>
  </si>
  <si>
    <t>JULY 1, 2025-JUNE 30,2026</t>
  </si>
  <si>
    <t>ADULT</t>
  </si>
  <si>
    <t>FWIAADT25A</t>
  </si>
  <si>
    <t>7003-1630</t>
  </si>
  <si>
    <t>BUDGET #2 FY25 AUGUST 2, 2024</t>
  </si>
  <si>
    <t>TO ADD WIOA FUNDS</t>
  </si>
  <si>
    <t>BUDGET #3 FY25</t>
  </si>
  <si>
    <t>BUDGET #3 FY25 SEPT 18, 2024</t>
  </si>
  <si>
    <t>TO ADD SOS FUNDS</t>
  </si>
  <si>
    <t>CT EOL 25CCLAWSOSWTF</t>
  </si>
  <si>
    <t>STOSCC2025</t>
  </si>
  <si>
    <t>BUDGET #4 FY25</t>
  </si>
  <si>
    <t>WTRUSTF25</t>
  </si>
  <si>
    <t>TO ADD WTF FUNDS</t>
  </si>
  <si>
    <t>BUDGET #4 FY25 SEPT 20, 2024</t>
  </si>
  <si>
    <t>BUDGET #5 FY25</t>
  </si>
  <si>
    <t>TO ADD WIOA ADULT FUNDS</t>
  </si>
  <si>
    <t>BUDGET #5 FY25 NOVEMBER 4, 2024</t>
  </si>
  <si>
    <t>FWIAADT25B</t>
  </si>
  <si>
    <t>PART 1:  MCC CAPACITY-EA SHELTER SUPPLEMENTAL FUNDING</t>
  </si>
  <si>
    <t>OCTOBER 1,2024-JUNE 30, 2025</t>
  </si>
  <si>
    <t>WKFO107425</t>
  </si>
  <si>
    <t>7002-1074</t>
  </si>
  <si>
    <t>EDCS</t>
  </si>
  <si>
    <t>JULY 1, 2025-DECEMBER 31, 2025</t>
  </si>
  <si>
    <t>Friendly Reminder:  You must submit a budget and budget narrative for these funds.  Please submit by COB, December 9th, 2024 to Lisa Caissie at Lisa.J.Caissie@mass.gov.  Thank you.</t>
  </si>
  <si>
    <t>TO ADD SHELTER FUNDS</t>
  </si>
  <si>
    <t>BUDGET #6 FY25 NOVEMBER 20, 2024</t>
  </si>
  <si>
    <t>BUDGET #6 FY25</t>
  </si>
  <si>
    <t>BUDGET #7 FY25</t>
  </si>
  <si>
    <t>TO ADD FY25 DISLOCATED WORKER</t>
  </si>
  <si>
    <t>BUDGET #7 FY25 NOVEMBER 20, 2024</t>
  </si>
  <si>
    <t>DISLOCATED WORKER</t>
  </si>
  <si>
    <t>FWIADWK25A</t>
  </si>
  <si>
    <t>7003-1778</t>
  </si>
  <si>
    <t>FWIADWK25B</t>
  </si>
  <si>
    <t>BUDGET #8 FY25</t>
  </si>
  <si>
    <t>TO ADD PARTNER FUNDS</t>
  </si>
  <si>
    <t>BUDGET #8 FY25 DECEMBER 20, 2024</t>
  </si>
  <si>
    <t>MCB</t>
  </si>
  <si>
    <t> FH126A24VR</t>
  </si>
  <si>
    <t>4110-3021</t>
  </si>
  <si>
    <t>K222</t>
  </si>
  <si>
    <t>DOE INFRASTRUCTURE</t>
  </si>
  <si>
    <t>FV002A2422</t>
  </si>
  <si>
    <t>7038-0107</t>
  </si>
  <si>
    <t>K123</t>
  </si>
  <si>
    <t>DOE WDB SUPPORT</t>
  </si>
  <si>
    <t>DOE2025</t>
  </si>
  <si>
    <t>7035-0002</t>
  </si>
  <si>
    <t>K228</t>
  </si>
  <si>
    <t>MASSABILITY</t>
  </si>
  <si>
    <t>F100VR0024</t>
  </si>
  <si>
    <t>4120-0020</t>
  </si>
  <si>
    <t>K133</t>
  </si>
  <si>
    <t>TO ADD JVSG FUNDS</t>
  </si>
  <si>
    <t>BUDGET #9 FY25 DECEMBER 23, 2024</t>
  </si>
  <si>
    <t>CT EOL 25CCLAWVETSUI</t>
  </si>
  <si>
    <t>BUDGET #9 FY25</t>
  </si>
  <si>
    <t xml:space="preserve">JVSG FY25 Infrastructure </t>
  </si>
  <si>
    <t>FVETS2024</t>
  </si>
  <si>
    <t>K109</t>
  </si>
  <si>
    <t>TO ADD WP FUNDS</t>
  </si>
  <si>
    <t>BUDGET #10 FY25 JANUARY 14, 2025</t>
  </si>
  <si>
    <t>BUDGET #10 FY25</t>
  </si>
  <si>
    <t>WP 90%</t>
  </si>
  <si>
    <t>FES2025</t>
  </si>
  <si>
    <t>JULY 1, 2025-JUNE 30, 2026</t>
  </si>
  <si>
    <t>WP 10%</t>
  </si>
  <si>
    <t>BUDGET #11 FY25</t>
  </si>
  <si>
    <t>BUDGET #11 FY25 JANUARY 17, 2025</t>
  </si>
  <si>
    <t>TO ADD DTA WPP</t>
  </si>
  <si>
    <t>DTA WPP</t>
  </si>
  <si>
    <t>SPSS2025</t>
  </si>
  <si>
    <t>4400-1979</t>
  </si>
  <si>
    <t>K227</t>
  </si>
  <si>
    <t>BUDGET #12 FY25</t>
  </si>
  <si>
    <t>RAPID RESPONSE STATE STAFF</t>
  </si>
  <si>
    <t>BUDGET #12 FY25 FEB. 4, 2025</t>
  </si>
  <si>
    <t>TO ADD RAPID RESPONSE STATE STAFF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</si>
</sst>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5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2"/>
      <name val="Book Antiqua"/>
      <family val="1"/>
    </font>
    <font>
      <b/>
      <sz val="11.5"/>
      <name val="Book Antiqua"/>
      <family val="1"/>
    </font>
    <font>
      <sz val="12"/>
      <name val="Times New Roman"/>
      <family val="1"/>
    </font>
    <font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color theme="1"/>
      <name val="Book Antiqua"/>
      <family val="1"/>
    </font>
    <font>
      <sz val="11"/>
      <color rgb="FF000000"/>
      <name val="Book Antiqua"/>
      <family val="1"/>
    </font>
    <font>
      <b/>
      <sz val="12"/>
      <color rgb="FF000000"/>
      <name val="Book Antiqua"/>
      <family val="1"/>
    </font>
    <font>
      <b/>
      <sz val="11"/>
      <color rgb="FFFF0000"/>
      <name val="Book Antiqua"/>
      <family val="1"/>
    </font>
    <font>
      <sz val="12"/>
      <color rgb="FF000000"/>
      <name val="Times New Roman"/>
      <family val="1"/>
    </font>
    <font>
      <b/>
      <sz val="11"/>
      <color indexed="10"/>
      <name val="Book Antiqua"/>
      <family val="1"/>
    </font>
    <font>
      <b/>
      <sz val="11"/>
      <color rgb="FF000000"/>
      <name val="Times New Roman"/>
      <family val="1"/>
    </font>
    <font>
      <u/>
      <sz val="10"/>
      <color theme="10"/>
      <name val="Arial"/>
      <family val="2"/>
    </font>
    <font>
      <u/>
      <sz val="10"/>
      <color rgb="FFFF0000"/>
      <name val="Arial"/>
      <family val="2"/>
    </font>
    <font>
      <sz val="9"/>
      <color rgb="FFFF0000"/>
      <name val="Book Antiqua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37" fontId="11" fillId="0" borderId="0"/>
    <xf numFmtId="0" fontId="22" fillId="0" borderId="0" applyNumberFormat="0" applyFill="0" applyBorder="0" applyAlignment="0" applyProtection="0"/>
  </cellStyleXfs>
  <cellXfs count="9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/>
    <xf numFmtId="0" fontId="7" fillId="0" borderId="2" xfId="0" quotePrefix="1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49" fontId="7" fillId="0" borderId="2" xfId="0" applyNumberFormat="1" applyFont="1" applyBorder="1" applyAlignment="1">
      <alignment horizontal="center" wrapText="1"/>
    </xf>
    <xf numFmtId="0" fontId="7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44" fontId="8" fillId="0" borderId="2" xfId="0" applyNumberFormat="1" applyFont="1" applyBorder="1"/>
    <xf numFmtId="0" fontId="8" fillId="0" borderId="2" xfId="0" quotePrefix="1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7" fillId="0" borderId="4" xfId="0" quotePrefix="1" applyFont="1" applyBorder="1" applyAlignment="1">
      <alignment horizontal="center"/>
    </xf>
    <xf numFmtId="0" fontId="7" fillId="0" borderId="4" xfId="0" applyFont="1" applyBorder="1" applyAlignment="1">
      <alignment horizontal="center" wrapText="1"/>
    </xf>
    <xf numFmtId="49" fontId="7" fillId="0" borderId="4" xfId="0" applyNumberFormat="1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44" fontId="8" fillId="0" borderId="3" xfId="0" applyNumberFormat="1" applyFont="1" applyBorder="1"/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7" fontId="8" fillId="0" borderId="2" xfId="0" applyNumberFormat="1" applyFont="1" applyBorder="1"/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left"/>
    </xf>
    <xf numFmtId="0" fontId="8" fillId="0" borderId="2" xfId="0" applyFont="1" applyBorder="1" applyAlignment="1">
      <alignment wrapText="1"/>
    </xf>
    <xf numFmtId="0" fontId="8" fillId="0" borderId="2" xfId="0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7" xfId="0" quotePrefix="1" applyFont="1" applyBorder="1" applyAlignment="1">
      <alignment horizontal="center"/>
    </xf>
    <xf numFmtId="0" fontId="8" fillId="0" borderId="7" xfId="0" applyFont="1" applyBorder="1" applyAlignment="1">
      <alignment horizontal="center" wrapText="1"/>
    </xf>
    <xf numFmtId="49" fontId="8" fillId="0" borderId="7" xfId="0" applyNumberFormat="1" applyFont="1" applyBorder="1" applyAlignment="1">
      <alignment horizontal="center" wrapText="1"/>
    </xf>
    <xf numFmtId="0" fontId="8" fillId="0" borderId="4" xfId="0" applyFont="1" applyBorder="1" applyAlignment="1">
      <alignment wrapText="1"/>
    </xf>
    <xf numFmtId="0" fontId="8" fillId="0" borderId="7" xfId="0" applyFont="1" applyBorder="1" applyAlignment="1">
      <alignment horizontal="center"/>
    </xf>
    <xf numFmtId="0" fontId="10" fillId="0" borderId="2" xfId="0" applyFont="1" applyBorder="1" applyAlignment="1">
      <alignment wrapText="1"/>
    </xf>
    <xf numFmtId="0" fontId="8" fillId="0" borderId="2" xfId="0" applyFont="1" applyBorder="1"/>
    <xf numFmtId="0" fontId="8" fillId="0" borderId="4" xfId="0" quotePrefix="1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44" fontId="8" fillId="0" borderId="2" xfId="1" applyFont="1" applyFill="1" applyBorder="1" applyAlignment="1">
      <alignment horizontal="center"/>
    </xf>
    <xf numFmtId="44" fontId="8" fillId="0" borderId="7" xfId="1" applyFont="1" applyFill="1" applyBorder="1" applyAlignment="1">
      <alignment horizontal="center"/>
    </xf>
    <xf numFmtId="0" fontId="13" fillId="0" borderId="2" xfId="0" quotePrefix="1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0" xfId="0" applyFont="1" applyAlignment="1">
      <alignment horizontal="center"/>
    </xf>
    <xf numFmtId="43" fontId="8" fillId="0" borderId="2" xfId="0" applyNumberFormat="1" applyFont="1" applyBorder="1" applyAlignment="1">
      <alignment horizontal="center"/>
    </xf>
    <xf numFmtId="44" fontId="8" fillId="0" borderId="0" xfId="0" applyNumberFormat="1" applyFont="1"/>
    <xf numFmtId="0" fontId="9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4" fillId="0" borderId="0" xfId="0" applyFont="1"/>
    <xf numFmtId="0" fontId="13" fillId="0" borderId="2" xfId="0" quotePrefix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44" fontId="8" fillId="0" borderId="8" xfId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8" fillId="0" borderId="2" xfId="0" quotePrefix="1" applyFont="1" applyBorder="1" applyAlignment="1">
      <alignment horizontal="left" vertical="center" wrapText="1"/>
    </xf>
    <xf numFmtId="37" fontId="8" fillId="0" borderId="2" xfId="2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44" fontId="7" fillId="0" borderId="0" xfId="0" applyNumberFormat="1" applyFont="1"/>
    <xf numFmtId="0" fontId="16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7" fillId="2" borderId="0" xfId="0" applyFont="1" applyFill="1"/>
    <xf numFmtId="0" fontId="17" fillId="0" borderId="2" xfId="0" applyFont="1" applyBorder="1"/>
    <xf numFmtId="0" fontId="9" fillId="0" borderId="2" xfId="0" quotePrefix="1" applyFont="1" applyBorder="1" applyAlignment="1">
      <alignment horizontal="center"/>
    </xf>
    <xf numFmtId="0" fontId="9" fillId="0" borderId="2" xfId="0" applyFont="1" applyBorder="1" applyAlignment="1" applyProtection="1">
      <alignment horizontal="center"/>
      <protection locked="0"/>
    </xf>
    <xf numFmtId="44" fontId="9" fillId="0" borderId="2" xfId="1" applyFont="1" applyFill="1" applyBorder="1" applyAlignment="1">
      <alignment horizontal="center"/>
    </xf>
    <xf numFmtId="0" fontId="12" fillId="0" borderId="0" xfId="0" applyFont="1"/>
    <xf numFmtId="0" fontId="19" fillId="0" borderId="10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21" fillId="0" borderId="10" xfId="0" applyFont="1" applyBorder="1" applyAlignment="1">
      <alignment horizontal="center" wrapText="1"/>
    </xf>
    <xf numFmtId="0" fontId="9" fillId="0" borderId="7" xfId="0" quotePrefix="1" applyFont="1" applyBorder="1" applyAlignment="1">
      <alignment horizontal="center"/>
    </xf>
    <xf numFmtId="0" fontId="9" fillId="0" borderId="7" xfId="0" applyFont="1" applyBorder="1" applyAlignment="1" applyProtection="1">
      <alignment horizontal="center"/>
      <protection locked="0"/>
    </xf>
    <xf numFmtId="0" fontId="9" fillId="0" borderId="7" xfId="0" applyFont="1" applyBorder="1" applyAlignment="1">
      <alignment horizontal="center"/>
    </xf>
    <xf numFmtId="0" fontId="17" fillId="0" borderId="2" xfId="0" applyFont="1" applyBorder="1" applyAlignment="1">
      <alignment vertical="center"/>
    </xf>
    <xf numFmtId="0" fontId="23" fillId="3" borderId="0" xfId="3" applyFont="1" applyFill="1" applyAlignment="1">
      <alignment vertical="center"/>
    </xf>
    <xf numFmtId="0" fontId="24" fillId="3" borderId="0" xfId="0" applyFont="1" applyFill="1"/>
    <xf numFmtId="0" fontId="24" fillId="3" borderId="0" xfId="0" applyFont="1" applyFill="1" applyAlignment="1">
      <alignment horizontal="center"/>
    </xf>
    <xf numFmtId="44" fontId="24" fillId="3" borderId="0" xfId="1" applyFont="1" applyFill="1" applyAlignment="1">
      <alignment horizontal="center"/>
    </xf>
    <xf numFmtId="0" fontId="16" fillId="0" borderId="0" xfId="0" applyFont="1" applyAlignment="1">
      <alignment horizontal="center"/>
    </xf>
    <xf numFmtId="0" fontId="16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/>
    </xf>
    <xf numFmtId="0" fontId="13" fillId="0" borderId="11" xfId="0" applyFont="1" applyBorder="1" applyAlignment="1">
      <alignment horizontal="left"/>
    </xf>
    <xf numFmtId="0" fontId="14" fillId="0" borderId="2" xfId="0" applyFont="1" applyBorder="1" applyAlignment="1">
      <alignment horizontal="center"/>
    </xf>
    <xf numFmtId="0" fontId="19" fillId="0" borderId="2" xfId="0" applyFont="1" applyBorder="1" applyAlignment="1">
      <alignment horizontal="center" wrapText="1"/>
    </xf>
    <xf numFmtId="0" fontId="13" fillId="0" borderId="2" xfId="0" applyFont="1" applyBorder="1"/>
    <xf numFmtId="0" fontId="5" fillId="0" borderId="0" xfId="0" applyFont="1" applyAlignment="1">
      <alignment horizontal="center"/>
    </xf>
    <xf numFmtId="0" fontId="4" fillId="0" borderId="0" xfId="0" applyFont="1"/>
  </cellXfs>
  <cellStyles count="4">
    <cellStyle name="Currency" xfId="1" builtinId="4"/>
    <cellStyle name="Hyperlink" xfId="3" builtinId="8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sa.J.Caissie@mas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10"/>
  <sheetViews>
    <sheetView tabSelected="1" zoomScale="130" zoomScaleNormal="130" workbookViewId="0">
      <selection activeCell="A19" sqref="A19"/>
    </sheetView>
  </sheetViews>
  <sheetFormatPr defaultColWidth="9.140625" defaultRowHeight="13.5" x14ac:dyDescent="0.25"/>
  <cols>
    <col min="1" max="1" width="51" style="3" customWidth="1"/>
    <col min="2" max="2" width="38.42578125" style="3" customWidth="1"/>
    <col min="3" max="3" width="19.140625" style="2" customWidth="1"/>
    <col min="4" max="4" width="16.140625" style="2" customWidth="1"/>
    <col min="5" max="5" width="11.42578125" style="2" customWidth="1"/>
    <col min="6" max="6" width="8.28515625" style="2" bestFit="1" customWidth="1"/>
    <col min="7" max="7" width="28.42578125" style="2" customWidth="1"/>
    <col min="8" max="8" width="14.140625" style="2" hidden="1" customWidth="1"/>
    <col min="9" max="9" width="12.85546875" style="2" hidden="1" customWidth="1"/>
    <col min="10" max="19" width="23.5703125" style="2" hidden="1" customWidth="1"/>
    <col min="20" max="20" width="23.5703125" style="2" customWidth="1"/>
    <col min="21" max="21" width="14.140625" style="3" hidden="1" customWidth="1"/>
    <col min="22" max="22" width="11.140625" style="3" bestFit="1" customWidth="1"/>
    <col min="23" max="23" width="12.85546875" style="3" bestFit="1" customWidth="1"/>
    <col min="24" max="16384" width="9.140625" style="3"/>
  </cols>
  <sheetData>
    <row r="1" spans="1:21" ht="20.25" x14ac:dyDescent="0.3">
      <c r="A1" s="3" t="s">
        <v>11</v>
      </c>
      <c r="B1" s="95" t="s">
        <v>10</v>
      </c>
      <c r="C1" s="96"/>
      <c r="D1" s="96"/>
      <c r="E1" s="96"/>
      <c r="F1" s="96"/>
      <c r="G1" s="96"/>
      <c r="H1" s="96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</row>
    <row r="2" spans="1:21" ht="20.25" x14ac:dyDescent="0.3">
      <c r="A2" s="4" t="s">
        <v>12</v>
      </c>
      <c r="B2" s="6"/>
      <c r="C2" s="6"/>
      <c r="D2" s="6"/>
      <c r="E2" s="7"/>
      <c r="F2" s="7"/>
      <c r="G2" s="7"/>
    </row>
    <row r="3" spans="1:21" ht="20.25" x14ac:dyDescent="0.3">
      <c r="A3" s="4" t="s">
        <v>13</v>
      </c>
      <c r="B3" s="6" t="s">
        <v>7</v>
      </c>
      <c r="C3" s="1"/>
    </row>
    <row r="4" spans="1:21" ht="21" thickBot="1" x14ac:dyDescent="0.35">
      <c r="A4" s="4"/>
      <c r="B4" s="5"/>
      <c r="C4" s="1"/>
    </row>
    <row r="5" spans="1:21" s="9" customFormat="1" ht="54.95" customHeight="1" thickBot="1" x14ac:dyDescent="0.35">
      <c r="A5" s="30"/>
      <c r="B5" s="31" t="s">
        <v>2</v>
      </c>
      <c r="C5" s="31" t="s">
        <v>3</v>
      </c>
      <c r="D5" s="31" t="s">
        <v>4</v>
      </c>
      <c r="E5" s="31" t="s">
        <v>5</v>
      </c>
      <c r="F5" s="31" t="s">
        <v>1</v>
      </c>
      <c r="G5" s="61" t="s">
        <v>30</v>
      </c>
      <c r="H5" s="31" t="s">
        <v>45</v>
      </c>
      <c r="I5" s="61" t="s">
        <v>52</v>
      </c>
      <c r="J5" s="61" t="s">
        <v>63</v>
      </c>
      <c r="K5" s="61" t="s">
        <v>74</v>
      </c>
      <c r="L5" s="61" t="s">
        <v>79</v>
      </c>
      <c r="M5" s="61" t="s">
        <v>83</v>
      </c>
      <c r="N5" s="61" t="s">
        <v>96</v>
      </c>
      <c r="O5" s="61" t="s">
        <v>97</v>
      </c>
      <c r="P5" s="61" t="s">
        <v>104</v>
      </c>
      <c r="Q5" s="61" t="s">
        <v>126</v>
      </c>
      <c r="R5" s="61" t="s">
        <v>132</v>
      </c>
      <c r="S5" s="61" t="s">
        <v>137</v>
      </c>
      <c r="T5" s="61" t="s">
        <v>144</v>
      </c>
      <c r="U5" s="8" t="s">
        <v>6</v>
      </c>
    </row>
    <row r="6" spans="1:21" s="9" customFormat="1" ht="16.5" x14ac:dyDescent="0.3">
      <c r="A6" s="24" t="s">
        <v>8</v>
      </c>
      <c r="B6" s="25"/>
      <c r="C6" s="26"/>
      <c r="D6" s="26"/>
      <c r="E6" s="27"/>
      <c r="F6" s="28"/>
      <c r="G6" s="28"/>
      <c r="H6" s="28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29"/>
    </row>
    <row r="7" spans="1:21" s="9" customFormat="1" ht="16.5" x14ac:dyDescent="0.3">
      <c r="A7" s="14" t="s">
        <v>62</v>
      </c>
      <c r="B7" s="10"/>
      <c r="C7" s="11"/>
      <c r="D7" s="11"/>
      <c r="E7" s="12"/>
      <c r="F7" s="13"/>
      <c r="G7" s="13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15"/>
    </row>
    <row r="8" spans="1:21" s="9" customFormat="1" ht="16.5" hidden="1" x14ac:dyDescent="0.3">
      <c r="A8" s="63" t="s">
        <v>64</v>
      </c>
      <c r="B8" s="16" t="s">
        <v>65</v>
      </c>
      <c r="C8" s="51" t="s">
        <v>66</v>
      </c>
      <c r="D8" s="14" t="s">
        <v>67</v>
      </c>
      <c r="E8" s="14">
        <v>6501</v>
      </c>
      <c r="F8" s="16">
        <v>17.259</v>
      </c>
      <c r="G8" s="67" t="s">
        <v>31</v>
      </c>
      <c r="H8" s="48"/>
      <c r="I8" s="48"/>
      <c r="J8" s="48">
        <f>1247150-1</f>
        <v>1247149</v>
      </c>
      <c r="K8" s="48"/>
      <c r="L8" s="48"/>
      <c r="M8" s="48"/>
      <c r="N8" s="48"/>
      <c r="O8" s="48"/>
      <c r="P8" s="48"/>
      <c r="Q8" s="48"/>
      <c r="R8" s="48"/>
      <c r="S8" s="48"/>
      <c r="T8" s="48"/>
      <c r="U8" s="15">
        <f>J8</f>
        <v>1247149</v>
      </c>
    </row>
    <row r="9" spans="1:21" s="9" customFormat="1" ht="16.5" hidden="1" x14ac:dyDescent="0.3">
      <c r="A9" s="63" t="s">
        <v>64</v>
      </c>
      <c r="B9" s="16" t="s">
        <v>68</v>
      </c>
      <c r="C9" s="51" t="s">
        <v>66</v>
      </c>
      <c r="D9" s="14" t="s">
        <v>67</v>
      </c>
      <c r="E9" s="14">
        <v>6501</v>
      </c>
      <c r="F9" s="16">
        <v>17.259</v>
      </c>
      <c r="G9" s="67" t="s">
        <v>31</v>
      </c>
      <c r="H9" s="48"/>
      <c r="I9" s="48"/>
      <c r="J9" s="48">
        <v>1</v>
      </c>
      <c r="K9" s="48"/>
      <c r="L9" s="48"/>
      <c r="M9" s="48"/>
      <c r="N9" s="48"/>
      <c r="O9" s="48"/>
      <c r="P9" s="48"/>
      <c r="Q9" s="48"/>
      <c r="R9" s="48"/>
      <c r="S9" s="48"/>
      <c r="T9" s="48"/>
      <c r="U9" s="15">
        <f t="shared" ref="U9:U68" si="0">J9</f>
        <v>1</v>
      </c>
    </row>
    <row r="10" spans="1:21" s="9" customFormat="1" ht="16.5" hidden="1" x14ac:dyDescent="0.3">
      <c r="A10" s="17" t="s">
        <v>69</v>
      </c>
      <c r="B10" s="16" t="s">
        <v>65</v>
      </c>
      <c r="C10" s="51" t="s">
        <v>70</v>
      </c>
      <c r="D10" s="14" t="s">
        <v>71</v>
      </c>
      <c r="E10" s="14">
        <v>6502</v>
      </c>
      <c r="F10" s="14">
        <v>17.257999999999999</v>
      </c>
      <c r="G10" s="67" t="s">
        <v>31</v>
      </c>
      <c r="H10" s="48"/>
      <c r="I10" s="48"/>
      <c r="J10" s="48">
        <f>222524-1</f>
        <v>222523</v>
      </c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15">
        <f t="shared" si="0"/>
        <v>222523</v>
      </c>
    </row>
    <row r="11" spans="1:21" s="18" customFormat="1" ht="16.5" hidden="1" x14ac:dyDescent="0.3">
      <c r="A11" s="17" t="s">
        <v>69</v>
      </c>
      <c r="B11" s="16" t="s">
        <v>68</v>
      </c>
      <c r="C11" s="51" t="s">
        <v>70</v>
      </c>
      <c r="D11" s="14" t="s">
        <v>71</v>
      </c>
      <c r="E11" s="14">
        <v>6502</v>
      </c>
      <c r="F11" s="14">
        <v>17.257999999999999</v>
      </c>
      <c r="G11" s="67" t="s">
        <v>31</v>
      </c>
      <c r="H11" s="48"/>
      <c r="I11" s="48"/>
      <c r="J11" s="48">
        <v>1</v>
      </c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15">
        <f t="shared" si="0"/>
        <v>1</v>
      </c>
    </row>
    <row r="12" spans="1:21" s="9" customFormat="1" ht="16.5" hidden="1" x14ac:dyDescent="0.3">
      <c r="A12" s="34" t="s">
        <v>100</v>
      </c>
      <c r="B12" s="16" t="s">
        <v>65</v>
      </c>
      <c r="C12" s="14" t="s">
        <v>101</v>
      </c>
      <c r="D12" s="14" t="s">
        <v>102</v>
      </c>
      <c r="E12" s="14">
        <v>6503</v>
      </c>
      <c r="F12" s="14">
        <v>17.277999999999999</v>
      </c>
      <c r="G12" s="77" t="s">
        <v>31</v>
      </c>
      <c r="H12" s="48"/>
      <c r="I12" s="48"/>
      <c r="J12" s="48"/>
      <c r="K12" s="48"/>
      <c r="L12" s="48"/>
      <c r="M12" s="48"/>
      <c r="N12" s="48"/>
      <c r="O12" s="48">
        <f>155666-1</f>
        <v>155665</v>
      </c>
      <c r="P12" s="48"/>
      <c r="Q12" s="48"/>
      <c r="R12" s="48"/>
      <c r="S12" s="48"/>
      <c r="T12" s="48"/>
      <c r="U12" s="15">
        <f>O12</f>
        <v>155665</v>
      </c>
    </row>
    <row r="13" spans="1:21" s="18" customFormat="1" ht="15" hidden="1" x14ac:dyDescent="0.25">
      <c r="A13" s="34" t="s">
        <v>100</v>
      </c>
      <c r="B13" s="16" t="s">
        <v>68</v>
      </c>
      <c r="C13" s="14" t="s">
        <v>101</v>
      </c>
      <c r="D13" s="14" t="s">
        <v>102</v>
      </c>
      <c r="E13" s="14">
        <v>6503</v>
      </c>
      <c r="F13" s="14">
        <v>17.277999999999999</v>
      </c>
      <c r="G13" s="77" t="s">
        <v>31</v>
      </c>
      <c r="H13" s="48"/>
      <c r="I13" s="48"/>
      <c r="J13" s="48"/>
      <c r="K13" s="48"/>
      <c r="L13" s="48"/>
      <c r="M13" s="48"/>
      <c r="N13" s="48"/>
      <c r="O13" s="48">
        <v>1</v>
      </c>
      <c r="P13" s="48"/>
      <c r="Q13" s="48"/>
      <c r="R13" s="48"/>
      <c r="S13" s="48"/>
      <c r="T13" s="48"/>
      <c r="U13" s="15">
        <f t="shared" ref="U13:U18" si="1">O13</f>
        <v>1</v>
      </c>
    </row>
    <row r="14" spans="1:21" s="18" customFormat="1" ht="16.5" hidden="1" x14ac:dyDescent="0.3">
      <c r="A14" s="34"/>
      <c r="B14" s="16"/>
      <c r="C14" s="14"/>
      <c r="D14" s="55"/>
      <c r="E14" s="55"/>
      <c r="F14" s="14"/>
      <c r="G14" s="67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15">
        <f t="shared" si="1"/>
        <v>0</v>
      </c>
    </row>
    <row r="15" spans="1:21" s="18" customFormat="1" ht="15" hidden="1" x14ac:dyDescent="0.25">
      <c r="A15" s="17" t="s">
        <v>69</v>
      </c>
      <c r="B15" s="16" t="s">
        <v>65</v>
      </c>
      <c r="C15" s="51" t="s">
        <v>86</v>
      </c>
      <c r="D15" s="14" t="s">
        <v>71</v>
      </c>
      <c r="E15" s="14">
        <v>6502</v>
      </c>
      <c r="F15" s="14">
        <v>17.257999999999999</v>
      </c>
      <c r="G15" s="77" t="s">
        <v>31</v>
      </c>
      <c r="H15" s="48"/>
      <c r="I15" s="48"/>
      <c r="J15" s="48"/>
      <c r="K15" s="48"/>
      <c r="L15" s="48"/>
      <c r="M15" s="48">
        <f>909385-1</f>
        <v>909384</v>
      </c>
      <c r="N15" s="48"/>
      <c r="O15" s="48"/>
      <c r="P15" s="48"/>
      <c r="Q15" s="48"/>
      <c r="R15" s="48"/>
      <c r="S15" s="48"/>
      <c r="T15" s="48"/>
      <c r="U15" s="15">
        <f t="shared" si="1"/>
        <v>0</v>
      </c>
    </row>
    <row r="16" spans="1:21" s="18" customFormat="1" ht="15" hidden="1" x14ac:dyDescent="0.25">
      <c r="A16" s="17" t="s">
        <v>69</v>
      </c>
      <c r="B16" s="16" t="s">
        <v>68</v>
      </c>
      <c r="C16" s="51" t="s">
        <v>86</v>
      </c>
      <c r="D16" s="14" t="s">
        <v>71</v>
      </c>
      <c r="E16" s="14">
        <v>6502</v>
      </c>
      <c r="F16" s="14">
        <v>17.257999999999999</v>
      </c>
      <c r="G16" s="77" t="s">
        <v>31</v>
      </c>
      <c r="H16" s="48"/>
      <c r="I16" s="48"/>
      <c r="J16" s="48"/>
      <c r="K16" s="48"/>
      <c r="L16" s="48"/>
      <c r="M16" s="48">
        <v>1</v>
      </c>
      <c r="N16" s="48"/>
      <c r="O16" s="48"/>
      <c r="P16" s="48"/>
      <c r="Q16" s="48"/>
      <c r="R16" s="48"/>
      <c r="S16" s="48"/>
      <c r="T16" s="48"/>
      <c r="U16" s="15">
        <f t="shared" si="1"/>
        <v>0</v>
      </c>
    </row>
    <row r="17" spans="1:22" s="18" customFormat="1" ht="15" hidden="1" x14ac:dyDescent="0.25">
      <c r="A17" s="34" t="s">
        <v>100</v>
      </c>
      <c r="B17" s="16" t="s">
        <v>65</v>
      </c>
      <c r="C17" s="14" t="s">
        <v>103</v>
      </c>
      <c r="D17" s="14" t="s">
        <v>102</v>
      </c>
      <c r="E17" s="14">
        <v>6503</v>
      </c>
      <c r="F17" s="14">
        <v>17.277999999999999</v>
      </c>
      <c r="G17" s="77" t="s">
        <v>31</v>
      </c>
      <c r="H17" s="48"/>
      <c r="I17" s="48"/>
      <c r="J17" s="48"/>
      <c r="K17" s="48"/>
      <c r="L17" s="48"/>
      <c r="M17" s="48"/>
      <c r="N17" s="48"/>
      <c r="O17" s="48">
        <f>566457-1</f>
        <v>566456</v>
      </c>
      <c r="P17" s="48"/>
      <c r="Q17" s="48"/>
      <c r="R17" s="48"/>
      <c r="S17" s="48"/>
      <c r="T17" s="48"/>
      <c r="U17" s="15">
        <f t="shared" si="1"/>
        <v>566456</v>
      </c>
    </row>
    <row r="18" spans="1:22" s="18" customFormat="1" ht="15" hidden="1" x14ac:dyDescent="0.25">
      <c r="A18" s="34" t="s">
        <v>100</v>
      </c>
      <c r="B18" s="16" t="s">
        <v>68</v>
      </c>
      <c r="C18" s="14" t="s">
        <v>103</v>
      </c>
      <c r="D18" s="14" t="s">
        <v>102</v>
      </c>
      <c r="E18" s="14">
        <v>6503</v>
      </c>
      <c r="F18" s="14">
        <v>17.277999999999999</v>
      </c>
      <c r="G18" s="77" t="s">
        <v>31</v>
      </c>
      <c r="H18" s="48"/>
      <c r="I18" s="48"/>
      <c r="J18" s="48"/>
      <c r="K18" s="48"/>
      <c r="L18" s="48"/>
      <c r="M18" s="48"/>
      <c r="N18" s="48"/>
      <c r="O18" s="48">
        <v>1</v>
      </c>
      <c r="P18" s="48"/>
      <c r="Q18" s="48"/>
      <c r="R18" s="48"/>
      <c r="S18" s="48"/>
      <c r="T18" s="48"/>
      <c r="U18" s="15">
        <f t="shared" si="1"/>
        <v>1</v>
      </c>
    </row>
    <row r="19" spans="1:22" s="18" customFormat="1" ht="15" x14ac:dyDescent="0.25">
      <c r="A19" s="94" t="s">
        <v>145</v>
      </c>
      <c r="B19" s="16" t="s">
        <v>65</v>
      </c>
      <c r="C19" s="14" t="s">
        <v>103</v>
      </c>
      <c r="D19" s="14" t="s">
        <v>102</v>
      </c>
      <c r="E19" s="14">
        <v>6523</v>
      </c>
      <c r="F19" s="14">
        <v>17.277999999999999</v>
      </c>
      <c r="G19" s="77" t="s">
        <v>31</v>
      </c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>
        <v>45000</v>
      </c>
      <c r="U19" s="15">
        <f>T19</f>
        <v>45000</v>
      </c>
      <c r="V19" s="54"/>
    </row>
    <row r="20" spans="1:22" s="18" customFormat="1" ht="15" x14ac:dyDescent="0.25">
      <c r="A20" s="34"/>
      <c r="B20" s="16"/>
      <c r="C20" s="47"/>
      <c r="D20" s="14"/>
      <c r="E20" s="16"/>
      <c r="F20" s="14"/>
      <c r="G20" s="14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15">
        <f t="shared" si="0"/>
        <v>0</v>
      </c>
    </row>
    <row r="21" spans="1:22" s="9" customFormat="1" ht="16.5" x14ac:dyDescent="0.3">
      <c r="A21" s="34"/>
      <c r="B21" s="16"/>
      <c r="C21" s="47"/>
      <c r="D21" s="14"/>
      <c r="E21" s="16"/>
      <c r="F21" s="14"/>
      <c r="G21" s="14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15">
        <f t="shared" si="0"/>
        <v>0</v>
      </c>
    </row>
    <row r="22" spans="1:22" s="9" customFormat="1" ht="16.5" x14ac:dyDescent="0.3">
      <c r="A22" s="34"/>
      <c r="B22" s="16"/>
      <c r="C22" s="47"/>
      <c r="D22" s="14"/>
      <c r="E22" s="16"/>
      <c r="F22" s="14"/>
      <c r="G22" s="14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15">
        <f t="shared" si="0"/>
        <v>0</v>
      </c>
    </row>
    <row r="23" spans="1:22" s="9" customFormat="1" ht="16.5" x14ac:dyDescent="0.3">
      <c r="A23" s="34"/>
      <c r="B23" s="50"/>
      <c r="C23" s="33"/>
      <c r="D23" s="14"/>
      <c r="E23" s="16"/>
      <c r="F23" s="14"/>
      <c r="G23" s="14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15">
        <f t="shared" si="0"/>
        <v>0</v>
      </c>
    </row>
    <row r="24" spans="1:22" s="9" customFormat="1" ht="16.5" x14ac:dyDescent="0.3">
      <c r="A24" s="17"/>
      <c r="B24" s="16"/>
      <c r="C24" s="52"/>
      <c r="D24" s="14"/>
      <c r="E24" s="52"/>
      <c r="F24" s="14"/>
      <c r="G24" s="14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15">
        <f t="shared" si="0"/>
        <v>0</v>
      </c>
    </row>
    <row r="25" spans="1:22" s="9" customFormat="1" ht="16.5" hidden="1" x14ac:dyDescent="0.3">
      <c r="A25" s="56" t="s">
        <v>8</v>
      </c>
      <c r="B25" s="16"/>
      <c r="C25" s="55"/>
      <c r="D25" s="55"/>
      <c r="E25" s="55"/>
      <c r="F25" s="55"/>
      <c r="G25" s="55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15">
        <f t="shared" si="0"/>
        <v>0</v>
      </c>
    </row>
    <row r="26" spans="1:22" s="9" customFormat="1" ht="16.5" hidden="1" x14ac:dyDescent="0.3">
      <c r="A26" s="14" t="s">
        <v>77</v>
      </c>
      <c r="B26" s="16"/>
      <c r="C26" s="55"/>
      <c r="D26" s="55"/>
      <c r="E26" s="55"/>
      <c r="F26" s="55"/>
      <c r="G26" s="55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15">
        <f t="shared" si="0"/>
        <v>0</v>
      </c>
    </row>
    <row r="27" spans="1:22" s="9" customFormat="1" ht="16.5" hidden="1" x14ac:dyDescent="0.3">
      <c r="A27" s="17"/>
      <c r="B27" s="16"/>
      <c r="C27" s="55"/>
      <c r="D27" s="55"/>
      <c r="E27" s="55"/>
      <c r="F27" s="55"/>
      <c r="G27" s="55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15">
        <f t="shared" si="0"/>
        <v>0</v>
      </c>
    </row>
    <row r="28" spans="1:22" s="9" customFormat="1" ht="16.5" hidden="1" x14ac:dyDescent="0.3">
      <c r="A28" s="44" t="s">
        <v>18</v>
      </c>
      <c r="B28" s="59" t="s">
        <v>56</v>
      </c>
      <c r="C28" s="52" t="s">
        <v>80</v>
      </c>
      <c r="D28" s="64" t="s">
        <v>22</v>
      </c>
      <c r="E28" s="65" t="s">
        <v>23</v>
      </c>
      <c r="F28" s="14" t="s">
        <v>19</v>
      </c>
      <c r="G28" s="14"/>
      <c r="H28" s="48"/>
      <c r="I28" s="48"/>
      <c r="J28" s="48"/>
      <c r="K28" s="48"/>
      <c r="L28" s="48">
        <v>95000</v>
      </c>
      <c r="M28" s="48"/>
      <c r="N28" s="48"/>
      <c r="O28" s="48"/>
      <c r="P28" s="48"/>
      <c r="Q28" s="48"/>
      <c r="R28" s="48"/>
      <c r="S28" s="48"/>
      <c r="T28" s="48"/>
      <c r="U28" s="15">
        <f>L28</f>
        <v>95000</v>
      </c>
    </row>
    <row r="29" spans="1:22" s="9" customFormat="1" ht="16.5" hidden="1" x14ac:dyDescent="0.3">
      <c r="A29" s="35" t="s">
        <v>14</v>
      </c>
      <c r="B29" s="59" t="s">
        <v>56</v>
      </c>
      <c r="C29" s="76" t="s">
        <v>78</v>
      </c>
      <c r="D29" s="64" t="s">
        <v>27</v>
      </c>
      <c r="E29" s="64" t="s">
        <v>28</v>
      </c>
      <c r="F29" s="16" t="s">
        <v>15</v>
      </c>
      <c r="G29" s="16"/>
      <c r="H29" s="48"/>
      <c r="I29" s="48"/>
      <c r="J29" s="48"/>
      <c r="K29" s="48">
        <v>525340.22</v>
      </c>
      <c r="L29" s="48"/>
      <c r="M29" s="48"/>
      <c r="N29" s="48"/>
      <c r="O29" s="48"/>
      <c r="P29" s="48"/>
      <c r="Q29" s="48"/>
      <c r="R29" s="48"/>
      <c r="S29" s="48"/>
      <c r="T29" s="48"/>
      <c r="U29" s="15">
        <f>K29</f>
        <v>525340.22</v>
      </c>
    </row>
    <row r="30" spans="1:22" s="9" customFormat="1" ht="16.5" hidden="1" x14ac:dyDescent="0.3">
      <c r="A30" s="35"/>
      <c r="B30" s="16"/>
      <c r="C30" s="14"/>
      <c r="D30" s="14"/>
      <c r="E30" s="14"/>
      <c r="F30" s="16"/>
      <c r="G30" s="16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15">
        <f t="shared" si="0"/>
        <v>0</v>
      </c>
    </row>
    <row r="31" spans="1:22" s="9" customFormat="1" ht="16.5" hidden="1" x14ac:dyDescent="0.3">
      <c r="A31" s="17"/>
      <c r="B31" s="16"/>
      <c r="C31" s="55"/>
      <c r="D31" s="55"/>
      <c r="E31" s="55"/>
      <c r="F31" s="55"/>
      <c r="G31" s="55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15">
        <f t="shared" si="0"/>
        <v>0</v>
      </c>
    </row>
    <row r="32" spans="1:22" s="9" customFormat="1" ht="16.5" hidden="1" x14ac:dyDescent="0.3">
      <c r="A32" s="24" t="s">
        <v>8</v>
      </c>
      <c r="B32" s="16"/>
      <c r="C32" s="55"/>
      <c r="D32" s="55"/>
      <c r="E32" s="55"/>
      <c r="F32" s="55"/>
      <c r="G32" s="55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15">
        <f t="shared" si="0"/>
        <v>0</v>
      </c>
    </row>
    <row r="33" spans="1:21" s="9" customFormat="1" ht="16.5" hidden="1" x14ac:dyDescent="0.3">
      <c r="A33" s="14" t="s">
        <v>46</v>
      </c>
      <c r="B33" s="10"/>
      <c r="C33" s="11"/>
      <c r="D33" s="11"/>
      <c r="E33" s="12"/>
      <c r="F33" s="13"/>
      <c r="G33" s="13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15">
        <f t="shared" si="0"/>
        <v>0</v>
      </c>
    </row>
    <row r="34" spans="1:21" s="9" customFormat="1" ht="16.5" hidden="1" x14ac:dyDescent="0.3">
      <c r="A34" s="45" t="s">
        <v>133</v>
      </c>
      <c r="B34" s="16" t="s">
        <v>56</v>
      </c>
      <c r="C34" s="14" t="s">
        <v>134</v>
      </c>
      <c r="D34" s="14" t="s">
        <v>24</v>
      </c>
      <c r="E34" s="14" t="s">
        <v>25</v>
      </c>
      <c r="F34" s="16">
        <v>17.207000000000001</v>
      </c>
      <c r="G34" s="68" t="s">
        <v>32</v>
      </c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>
        <f>90507-1</f>
        <v>90506</v>
      </c>
      <c r="S34" s="48"/>
      <c r="T34" s="48"/>
      <c r="U34" s="15">
        <f>R34</f>
        <v>90506</v>
      </c>
    </row>
    <row r="35" spans="1:21" s="9" customFormat="1" ht="16.5" hidden="1" x14ac:dyDescent="0.3">
      <c r="A35" s="45" t="s">
        <v>133</v>
      </c>
      <c r="B35" s="16" t="s">
        <v>135</v>
      </c>
      <c r="C35" s="14" t="s">
        <v>134</v>
      </c>
      <c r="D35" s="14" t="s">
        <v>24</v>
      </c>
      <c r="E35" s="14" t="s">
        <v>25</v>
      </c>
      <c r="F35" s="16">
        <v>17.207000000000001</v>
      </c>
      <c r="G35" s="68" t="s">
        <v>32</v>
      </c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>
        <v>1</v>
      </c>
      <c r="S35" s="48"/>
      <c r="T35" s="48"/>
      <c r="U35" s="15">
        <f t="shared" ref="U35:U37" si="2">R35</f>
        <v>1</v>
      </c>
    </row>
    <row r="36" spans="1:21" s="9" customFormat="1" ht="16.5" hidden="1" x14ac:dyDescent="0.3">
      <c r="A36" s="17" t="s">
        <v>136</v>
      </c>
      <c r="B36" s="16" t="s">
        <v>56</v>
      </c>
      <c r="C36" s="14" t="s">
        <v>134</v>
      </c>
      <c r="D36" s="14" t="s">
        <v>24</v>
      </c>
      <c r="E36" s="14" t="s">
        <v>26</v>
      </c>
      <c r="F36" s="16">
        <v>17.207000000000001</v>
      </c>
      <c r="G36" s="68" t="s">
        <v>32</v>
      </c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>
        <f>15000-1</f>
        <v>14999</v>
      </c>
      <c r="S36" s="48"/>
      <c r="T36" s="48"/>
      <c r="U36" s="15">
        <f t="shared" si="2"/>
        <v>14999</v>
      </c>
    </row>
    <row r="37" spans="1:21" s="9" customFormat="1" ht="16.5" hidden="1" x14ac:dyDescent="0.3">
      <c r="A37" s="17" t="s">
        <v>136</v>
      </c>
      <c r="B37" s="16" t="s">
        <v>135</v>
      </c>
      <c r="C37" s="14" t="s">
        <v>134</v>
      </c>
      <c r="D37" s="14" t="s">
        <v>24</v>
      </c>
      <c r="E37" s="14" t="s">
        <v>26</v>
      </c>
      <c r="F37" s="16">
        <v>17.207000000000001</v>
      </c>
      <c r="G37" s="68" t="s">
        <v>32</v>
      </c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>
        <v>1</v>
      </c>
      <c r="S37" s="48"/>
      <c r="T37" s="48"/>
      <c r="U37" s="15">
        <f t="shared" si="2"/>
        <v>1</v>
      </c>
    </row>
    <row r="38" spans="1:21" s="74" customFormat="1" ht="16.5" hidden="1" x14ac:dyDescent="0.3">
      <c r="A38" s="70" t="s">
        <v>43</v>
      </c>
      <c r="B38" s="71" t="s">
        <v>48</v>
      </c>
      <c r="C38" s="72" t="s">
        <v>49</v>
      </c>
      <c r="D38" s="55" t="s">
        <v>20</v>
      </c>
      <c r="E38" s="55" t="s">
        <v>21</v>
      </c>
      <c r="F38" s="55">
        <v>10.561</v>
      </c>
      <c r="G38" s="55" t="s">
        <v>50</v>
      </c>
      <c r="H38" s="73">
        <v>6441.0000000000018</v>
      </c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15">
        <f t="shared" si="0"/>
        <v>0</v>
      </c>
    </row>
    <row r="39" spans="1:21" s="74" customFormat="1" ht="16.5" hidden="1" x14ac:dyDescent="0.3">
      <c r="A39" s="81" t="s">
        <v>87</v>
      </c>
      <c r="B39" s="16" t="s">
        <v>88</v>
      </c>
      <c r="C39" s="14" t="s">
        <v>89</v>
      </c>
      <c r="D39" s="14" t="s">
        <v>90</v>
      </c>
      <c r="E39" s="14" t="s">
        <v>91</v>
      </c>
      <c r="F39" s="80"/>
      <c r="G39" s="55"/>
      <c r="H39" s="73"/>
      <c r="I39" s="73"/>
      <c r="J39" s="73"/>
      <c r="K39" s="73"/>
      <c r="L39" s="73"/>
      <c r="M39" s="73"/>
      <c r="N39" s="73">
        <f>54331.037107956-1</f>
        <v>54330.037107955999</v>
      </c>
      <c r="O39" s="73"/>
      <c r="P39" s="73"/>
      <c r="Q39" s="73"/>
      <c r="R39" s="73"/>
      <c r="S39" s="73"/>
      <c r="T39" s="73"/>
      <c r="U39" s="15">
        <f>N39</f>
        <v>54330.037107955999</v>
      </c>
    </row>
    <row r="40" spans="1:21" s="74" customFormat="1" ht="16.5" hidden="1" x14ac:dyDescent="0.3">
      <c r="A40" s="81" t="s">
        <v>87</v>
      </c>
      <c r="B40" s="16" t="s">
        <v>92</v>
      </c>
      <c r="C40" s="14" t="s">
        <v>89</v>
      </c>
      <c r="D40" s="14" t="s">
        <v>90</v>
      </c>
      <c r="E40" s="14" t="s">
        <v>91</v>
      </c>
      <c r="F40" s="80"/>
      <c r="G40" s="55"/>
      <c r="H40" s="73"/>
      <c r="I40" s="73"/>
      <c r="J40" s="73"/>
      <c r="K40" s="73"/>
      <c r="L40" s="73"/>
      <c r="M40" s="73"/>
      <c r="N40" s="73">
        <v>1</v>
      </c>
      <c r="O40" s="73"/>
      <c r="P40" s="73"/>
      <c r="Q40" s="73"/>
      <c r="R40" s="73"/>
      <c r="S40" s="73"/>
      <c r="T40" s="73"/>
      <c r="U40" s="15">
        <f>N40</f>
        <v>1</v>
      </c>
    </row>
    <row r="41" spans="1:21" s="74" customFormat="1" ht="16.5" hidden="1" x14ac:dyDescent="0.3">
      <c r="A41" s="81" t="s">
        <v>107</v>
      </c>
      <c r="B41" s="16" t="s">
        <v>65</v>
      </c>
      <c r="C41" s="86" t="s">
        <v>108</v>
      </c>
      <c r="D41" s="87" t="s">
        <v>109</v>
      </c>
      <c r="E41" s="14" t="s">
        <v>110</v>
      </c>
      <c r="F41" s="80"/>
      <c r="G41" s="55"/>
      <c r="H41" s="73"/>
      <c r="I41" s="73"/>
      <c r="J41" s="73"/>
      <c r="K41" s="73"/>
      <c r="L41" s="73"/>
      <c r="M41" s="73"/>
      <c r="N41" s="73"/>
      <c r="O41" s="73"/>
      <c r="P41" s="73">
        <v>3050</v>
      </c>
      <c r="Q41" s="73"/>
      <c r="R41" s="73"/>
      <c r="S41" s="73"/>
      <c r="T41" s="73"/>
      <c r="U41" s="15">
        <f>P41</f>
        <v>3050</v>
      </c>
    </row>
    <row r="42" spans="1:21" s="74" customFormat="1" ht="16.5" hidden="1" x14ac:dyDescent="0.3">
      <c r="A42" s="81" t="s">
        <v>111</v>
      </c>
      <c r="B42" s="16" t="s">
        <v>65</v>
      </c>
      <c r="C42" s="88" t="s">
        <v>112</v>
      </c>
      <c r="D42" s="88" t="s">
        <v>113</v>
      </c>
      <c r="E42" s="14" t="s">
        <v>114</v>
      </c>
      <c r="F42" s="80"/>
      <c r="G42" s="55"/>
      <c r="H42" s="73"/>
      <c r="I42" s="73"/>
      <c r="J42" s="73"/>
      <c r="K42" s="73"/>
      <c r="L42" s="73"/>
      <c r="M42" s="73"/>
      <c r="N42" s="73"/>
      <c r="O42" s="73"/>
      <c r="P42" s="73">
        <v>14386.44</v>
      </c>
      <c r="Q42" s="73"/>
      <c r="R42" s="73"/>
      <c r="S42" s="73"/>
      <c r="T42" s="73"/>
      <c r="U42" s="15">
        <f t="shared" ref="U42:U44" si="3">P42</f>
        <v>14386.44</v>
      </c>
    </row>
    <row r="43" spans="1:21" s="74" customFormat="1" ht="16.5" hidden="1" x14ac:dyDescent="0.3">
      <c r="A43" s="81" t="s">
        <v>115</v>
      </c>
      <c r="B43" s="16" t="s">
        <v>65</v>
      </c>
      <c r="C43" s="89" t="s">
        <v>116</v>
      </c>
      <c r="D43" s="89" t="s">
        <v>117</v>
      </c>
      <c r="E43" s="14" t="s">
        <v>118</v>
      </c>
      <c r="F43" s="80"/>
      <c r="G43" s="55"/>
      <c r="H43" s="73"/>
      <c r="I43" s="73"/>
      <c r="J43" s="73"/>
      <c r="K43" s="73"/>
      <c r="L43" s="73"/>
      <c r="M43" s="73"/>
      <c r="N43" s="73"/>
      <c r="O43" s="73"/>
      <c r="P43" s="73">
        <v>19181.91</v>
      </c>
      <c r="Q43" s="73"/>
      <c r="R43" s="73"/>
      <c r="S43" s="73"/>
      <c r="T43" s="73"/>
      <c r="U43" s="15">
        <f t="shared" si="3"/>
        <v>19181.91</v>
      </c>
    </row>
    <row r="44" spans="1:21" s="74" customFormat="1" ht="16.5" hidden="1" x14ac:dyDescent="0.3">
      <c r="A44" s="81" t="s">
        <v>119</v>
      </c>
      <c r="B44" s="16" t="s">
        <v>65</v>
      </c>
      <c r="C44" s="90" t="s">
        <v>120</v>
      </c>
      <c r="D44" s="90" t="s">
        <v>121</v>
      </c>
      <c r="E44" s="14" t="s">
        <v>122</v>
      </c>
      <c r="F44" s="80"/>
      <c r="G44" s="55"/>
      <c r="H44" s="73"/>
      <c r="I44" s="73"/>
      <c r="J44" s="73"/>
      <c r="K44" s="73"/>
      <c r="L44" s="73"/>
      <c r="M44" s="73"/>
      <c r="N44" s="73"/>
      <c r="O44" s="73"/>
      <c r="P44" s="73">
        <v>6707.83</v>
      </c>
      <c r="Q44" s="73"/>
      <c r="R44" s="73"/>
      <c r="S44" s="73"/>
      <c r="T44" s="73"/>
      <c r="U44" s="15">
        <f t="shared" si="3"/>
        <v>6707.83</v>
      </c>
    </row>
    <row r="45" spans="1:21" s="74" customFormat="1" ht="16.5" hidden="1" x14ac:dyDescent="0.3">
      <c r="A45" s="81" t="s">
        <v>140</v>
      </c>
      <c r="B45" s="16" t="s">
        <v>65</v>
      </c>
      <c r="C45" s="14" t="s">
        <v>141</v>
      </c>
      <c r="D45" s="14" t="s">
        <v>142</v>
      </c>
      <c r="E45" s="14" t="s">
        <v>143</v>
      </c>
      <c r="F45" s="80"/>
      <c r="G45" s="55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>
        <v>26613.174999999999</v>
      </c>
      <c r="T45" s="73"/>
      <c r="U45" s="15">
        <f>S45</f>
        <v>26613.174999999999</v>
      </c>
    </row>
    <row r="46" spans="1:21" s="74" customFormat="1" ht="16.5" hidden="1" x14ac:dyDescent="0.3">
      <c r="A46" s="70"/>
      <c r="B46" s="78"/>
      <c r="C46" s="79"/>
      <c r="D46" s="80"/>
      <c r="E46" s="80"/>
      <c r="F46" s="80"/>
      <c r="G46" s="55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15"/>
    </row>
    <row r="47" spans="1:21" s="9" customFormat="1" ht="16.5" hidden="1" x14ac:dyDescent="0.3">
      <c r="A47" s="17"/>
      <c r="B47" s="39"/>
      <c r="C47" s="43"/>
      <c r="D47" s="43"/>
      <c r="E47" s="43"/>
      <c r="F47" s="39"/>
      <c r="G47" s="16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15">
        <f t="shared" si="0"/>
        <v>0</v>
      </c>
    </row>
    <row r="48" spans="1:21" s="9" customFormat="1" ht="16.5" hidden="1" x14ac:dyDescent="0.3">
      <c r="A48" s="24" t="s">
        <v>8</v>
      </c>
      <c r="B48" s="16"/>
      <c r="C48" s="14"/>
      <c r="D48" s="43"/>
      <c r="E48" s="43"/>
      <c r="F48" s="39"/>
      <c r="G48" s="39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15">
        <f t="shared" si="0"/>
        <v>0</v>
      </c>
    </row>
    <row r="49" spans="1:21" s="9" customFormat="1" ht="16.5" hidden="1" x14ac:dyDescent="0.3">
      <c r="A49" s="14" t="s">
        <v>29</v>
      </c>
      <c r="B49" s="16"/>
      <c r="C49" s="14"/>
      <c r="D49" s="43"/>
      <c r="E49" s="43"/>
      <c r="F49" s="39"/>
      <c r="G49" s="39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15">
        <f t="shared" si="0"/>
        <v>0</v>
      </c>
    </row>
    <row r="50" spans="1:21" s="9" customFormat="1" ht="16.5" hidden="1" x14ac:dyDescent="0.3">
      <c r="A50" s="34"/>
      <c r="B50" s="16"/>
      <c r="C50" s="14"/>
      <c r="D50" s="51"/>
      <c r="E50" s="51"/>
      <c r="F50" s="14"/>
      <c r="G50" s="68" t="s">
        <v>33</v>
      </c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15">
        <f t="shared" si="0"/>
        <v>0</v>
      </c>
    </row>
    <row r="51" spans="1:21" s="9" customFormat="1" ht="16.5" hidden="1" x14ac:dyDescent="0.3">
      <c r="A51" s="34" t="s">
        <v>35</v>
      </c>
      <c r="B51" s="16" t="s">
        <v>38</v>
      </c>
      <c r="C51" s="14" t="s">
        <v>36</v>
      </c>
      <c r="D51" s="51" t="s">
        <v>17</v>
      </c>
      <c r="E51" s="51" t="s">
        <v>37</v>
      </c>
      <c r="F51" s="14">
        <v>17.245000000000001</v>
      </c>
      <c r="G51" s="68" t="s">
        <v>33</v>
      </c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15">
        <f t="shared" si="0"/>
        <v>0</v>
      </c>
    </row>
    <row r="52" spans="1:21" s="9" customFormat="1" ht="16.5" hidden="1" x14ac:dyDescent="0.3">
      <c r="A52" s="34"/>
      <c r="B52" s="16"/>
      <c r="C52" s="14"/>
      <c r="D52" s="14"/>
      <c r="E52" s="14"/>
      <c r="F52" s="14"/>
      <c r="G52" s="14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15">
        <f t="shared" si="0"/>
        <v>0</v>
      </c>
    </row>
    <row r="53" spans="1:21" s="9" customFormat="1" ht="16.5" hidden="1" x14ac:dyDescent="0.3">
      <c r="A53" s="45"/>
      <c r="B53" s="46"/>
      <c r="C53" s="14"/>
      <c r="D53" s="14"/>
      <c r="E53" s="14"/>
      <c r="F53" s="14"/>
      <c r="G53" s="14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15">
        <f t="shared" si="0"/>
        <v>0</v>
      </c>
    </row>
    <row r="54" spans="1:21" s="9" customFormat="1" ht="16.5" hidden="1" x14ac:dyDescent="0.3">
      <c r="A54" s="45"/>
      <c r="B54" s="16"/>
      <c r="C54" s="14"/>
      <c r="D54" s="14"/>
      <c r="E54" s="14"/>
      <c r="F54" s="14"/>
      <c r="G54" s="14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15">
        <f t="shared" si="0"/>
        <v>0</v>
      </c>
    </row>
    <row r="55" spans="1:21" s="9" customFormat="1" ht="16.5" hidden="1" x14ac:dyDescent="0.3">
      <c r="A55" s="45"/>
      <c r="B55" s="16"/>
      <c r="C55" s="14"/>
      <c r="D55" s="14"/>
      <c r="E55" s="14"/>
      <c r="F55" s="14"/>
      <c r="G55" s="14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15">
        <f t="shared" si="0"/>
        <v>0</v>
      </c>
    </row>
    <row r="56" spans="1:21" s="9" customFormat="1" ht="16.5" hidden="1" x14ac:dyDescent="0.3">
      <c r="A56" s="17"/>
      <c r="B56" s="39"/>
      <c r="C56" s="40"/>
      <c r="D56" s="40"/>
      <c r="E56" s="41"/>
      <c r="F56" s="39"/>
      <c r="G56" s="39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15">
        <f t="shared" si="0"/>
        <v>0</v>
      </c>
    </row>
    <row r="57" spans="1:21" s="9" customFormat="1" ht="16.5" hidden="1" x14ac:dyDescent="0.3">
      <c r="A57" s="24" t="s">
        <v>8</v>
      </c>
      <c r="B57" s="39"/>
      <c r="C57" s="40"/>
      <c r="D57" s="40"/>
      <c r="E57" s="41"/>
      <c r="F57" s="39"/>
      <c r="G57" s="39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15">
        <f t="shared" si="0"/>
        <v>0</v>
      </c>
    </row>
    <row r="58" spans="1:21" s="9" customFormat="1" ht="16.5" hidden="1" x14ac:dyDescent="0.3">
      <c r="A58" s="14" t="s">
        <v>125</v>
      </c>
      <c r="B58" s="39"/>
      <c r="C58" s="40"/>
      <c r="D58" s="40"/>
      <c r="E58" s="41"/>
      <c r="F58" s="39"/>
      <c r="G58" s="39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15">
        <f t="shared" si="0"/>
        <v>0</v>
      </c>
    </row>
    <row r="59" spans="1:21" s="9" customFormat="1" ht="16.5" hidden="1" x14ac:dyDescent="0.3">
      <c r="A59" s="91" t="s">
        <v>127</v>
      </c>
      <c r="B59" s="16" t="s">
        <v>65</v>
      </c>
      <c r="C59" s="92" t="s">
        <v>128</v>
      </c>
      <c r="D59" s="36" t="s">
        <v>16</v>
      </c>
      <c r="E59" s="37" t="s">
        <v>129</v>
      </c>
      <c r="F59" s="33">
        <v>17.800999999999998</v>
      </c>
      <c r="G59" s="93" t="s">
        <v>34</v>
      </c>
      <c r="H59" s="48"/>
      <c r="I59" s="48"/>
      <c r="J59" s="48"/>
      <c r="K59" s="48"/>
      <c r="L59" s="48"/>
      <c r="M59" s="48"/>
      <c r="N59" s="48"/>
      <c r="O59" s="48"/>
      <c r="P59" s="48"/>
      <c r="Q59" s="48">
        <v>13243</v>
      </c>
      <c r="R59" s="48"/>
      <c r="S59" s="48"/>
      <c r="T59" s="48"/>
      <c r="U59" s="15">
        <f>Q59</f>
        <v>13243</v>
      </c>
    </row>
    <row r="60" spans="1:21" s="9" customFormat="1" ht="16.5" hidden="1" x14ac:dyDescent="0.3">
      <c r="A60" s="42"/>
      <c r="B60" s="16"/>
      <c r="C60" s="36"/>
      <c r="D60" s="36"/>
      <c r="E60" s="37"/>
      <c r="F60" s="33"/>
      <c r="G60" s="6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15">
        <f t="shared" si="0"/>
        <v>0</v>
      </c>
    </row>
    <row r="61" spans="1:21" s="9" customFormat="1" ht="16.5" hidden="1" x14ac:dyDescent="0.3">
      <c r="A61" s="17"/>
      <c r="B61" s="16"/>
      <c r="C61" s="36"/>
      <c r="D61" s="36"/>
      <c r="E61" s="37"/>
      <c r="F61" s="16"/>
      <c r="G61" s="16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15">
        <f t="shared" si="0"/>
        <v>0</v>
      </c>
    </row>
    <row r="62" spans="1:21" s="9" customFormat="1" ht="16.5" hidden="1" x14ac:dyDescent="0.3">
      <c r="A62" s="38" t="s">
        <v>8</v>
      </c>
      <c r="B62" s="16"/>
      <c r="C62" s="36"/>
      <c r="D62" s="36"/>
      <c r="E62" s="37"/>
      <c r="F62" s="16"/>
      <c r="G62" s="16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15">
        <f t="shared" si="0"/>
        <v>0</v>
      </c>
    </row>
    <row r="63" spans="1:21" s="9" customFormat="1" ht="16.5" hidden="1" x14ac:dyDescent="0.3">
      <c r="A63" s="14" t="s">
        <v>51</v>
      </c>
      <c r="B63" s="10"/>
      <c r="C63" s="11"/>
      <c r="D63" s="11"/>
      <c r="E63" s="12"/>
      <c r="F63" s="13"/>
      <c r="G63" s="13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15">
        <f t="shared" si="0"/>
        <v>0</v>
      </c>
    </row>
    <row r="64" spans="1:21" s="9" customFormat="1" ht="16.5" hidden="1" x14ac:dyDescent="0.3">
      <c r="A64" s="62" t="s">
        <v>55</v>
      </c>
      <c r="B64" s="59" t="s">
        <v>56</v>
      </c>
      <c r="C64" s="14" t="s">
        <v>57</v>
      </c>
      <c r="D64" s="14" t="s">
        <v>58</v>
      </c>
      <c r="E64" s="14" t="s">
        <v>59</v>
      </c>
      <c r="F64" s="14">
        <v>17.225000000000001</v>
      </c>
      <c r="G64" s="75" t="s">
        <v>60</v>
      </c>
      <c r="H64" s="48"/>
      <c r="I64" s="48">
        <f>295002-1</f>
        <v>295001</v>
      </c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15">
        <f t="shared" si="0"/>
        <v>0</v>
      </c>
    </row>
    <row r="65" spans="1:22" s="9" customFormat="1" ht="16.5" hidden="1" x14ac:dyDescent="0.3">
      <c r="A65" s="62" t="s">
        <v>55</v>
      </c>
      <c r="B65" s="57" t="s">
        <v>61</v>
      </c>
      <c r="C65" s="14" t="s">
        <v>57</v>
      </c>
      <c r="D65" s="14" t="s">
        <v>58</v>
      </c>
      <c r="E65" s="14" t="s">
        <v>59</v>
      </c>
      <c r="F65" s="14">
        <v>17.225000000000001</v>
      </c>
      <c r="G65" s="75" t="s">
        <v>60</v>
      </c>
      <c r="H65" s="48"/>
      <c r="I65" s="48">
        <v>1</v>
      </c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15">
        <f t="shared" si="0"/>
        <v>0</v>
      </c>
    </row>
    <row r="66" spans="1:22" s="9" customFormat="1" ht="16.5" hidden="1" x14ac:dyDescent="0.3">
      <c r="A66" s="45"/>
      <c r="B66" s="16"/>
      <c r="C66" s="14"/>
      <c r="D66" s="14"/>
      <c r="E66" s="14"/>
      <c r="F66" s="14"/>
      <c r="G66" s="43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15">
        <f t="shared" si="0"/>
        <v>0</v>
      </c>
    </row>
    <row r="67" spans="1:22" s="9" customFormat="1" ht="16.5" hidden="1" x14ac:dyDescent="0.3">
      <c r="A67" s="17"/>
      <c r="B67" s="16"/>
      <c r="C67" s="14"/>
      <c r="D67" s="14"/>
      <c r="E67" s="14"/>
      <c r="F67" s="14"/>
      <c r="G67" s="43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15">
        <f t="shared" si="0"/>
        <v>0</v>
      </c>
    </row>
    <row r="68" spans="1:22" s="9" customFormat="1" ht="16.5" x14ac:dyDescent="0.3">
      <c r="A68" s="17"/>
      <c r="B68" s="16"/>
      <c r="C68" s="36"/>
      <c r="D68" s="40"/>
      <c r="E68" s="41"/>
      <c r="F68" s="43"/>
      <c r="G68" s="43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15">
        <f t="shared" si="0"/>
        <v>0</v>
      </c>
    </row>
    <row r="69" spans="1:22" s="9" customFormat="1" ht="16.5" x14ac:dyDescent="0.3">
      <c r="A69" s="17" t="s">
        <v>0</v>
      </c>
      <c r="B69" s="17"/>
      <c r="C69" s="53"/>
      <c r="D69" s="53"/>
      <c r="E69" s="53"/>
      <c r="F69" s="53"/>
      <c r="G69" s="53"/>
      <c r="H69" s="48">
        <f>SUM(H8:H68)</f>
        <v>6441.0000000000018</v>
      </c>
      <c r="I69" s="48">
        <f>SUM(I63:I66)</f>
        <v>295002</v>
      </c>
      <c r="J69" s="48">
        <f>SUM(J8:J11)</f>
        <v>1469674</v>
      </c>
      <c r="K69" s="48">
        <f>SUM(K25:K31)</f>
        <v>525340.22</v>
      </c>
      <c r="L69" s="48">
        <f>SUM(L27:L31)</f>
        <v>95000</v>
      </c>
      <c r="M69" s="48">
        <f>SUM(M7:M17)</f>
        <v>909385</v>
      </c>
      <c r="N69" s="48">
        <f>SUM(N33:N47)</f>
        <v>54331.037107955999</v>
      </c>
      <c r="O69" s="48">
        <f>SUM(O7:O20)</f>
        <v>722123</v>
      </c>
      <c r="P69" s="48">
        <f>SUM(P35:P47)</f>
        <v>43326.180000000008</v>
      </c>
      <c r="Q69" s="48">
        <f>SUM(Q57:Q68)</f>
        <v>13243</v>
      </c>
      <c r="R69" s="48">
        <f>SUM(R33:R47)</f>
        <v>105507</v>
      </c>
      <c r="S69" s="48">
        <f>SUM(S45:S68)</f>
        <v>26613.174999999999</v>
      </c>
      <c r="T69" s="48">
        <f>SUM(T7:T22)</f>
        <v>45000</v>
      </c>
      <c r="U69" s="32"/>
      <c r="V69" s="66"/>
    </row>
    <row r="70" spans="1:22" s="9" customFormat="1" ht="16.5" x14ac:dyDescent="0.3">
      <c r="A70" s="19"/>
      <c r="B70" s="19"/>
      <c r="C70" s="20"/>
      <c r="D70" s="20"/>
      <c r="E70" s="20"/>
      <c r="F70" s="20"/>
      <c r="G70" s="20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2"/>
    </row>
    <row r="71" spans="1:22" s="9" customFormat="1" ht="16.5" x14ac:dyDescent="0.3">
      <c r="A71" s="18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</row>
    <row r="72" spans="1:22" s="9" customFormat="1" ht="16.5" x14ac:dyDescent="0.3">
      <c r="A72" s="18" t="s">
        <v>9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</row>
    <row r="73" spans="1:22" s="9" customFormat="1" ht="16.5" hidden="1" x14ac:dyDescent="0.3">
      <c r="A73" s="18" t="s">
        <v>47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</row>
    <row r="74" spans="1:22" s="9" customFormat="1" ht="16.5" hidden="1" x14ac:dyDescent="0.3">
      <c r="A74" s="19" t="s">
        <v>44</v>
      </c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</row>
    <row r="75" spans="1:22" ht="15" hidden="1" x14ac:dyDescent="0.25">
      <c r="A75" s="18" t="s">
        <v>53</v>
      </c>
    </row>
    <row r="76" spans="1:22" ht="15" hidden="1" x14ac:dyDescent="0.25">
      <c r="A76" s="19" t="s">
        <v>54</v>
      </c>
    </row>
    <row r="77" spans="1:22" ht="15" hidden="1" x14ac:dyDescent="0.25">
      <c r="A77" s="18" t="s">
        <v>72</v>
      </c>
    </row>
    <row r="78" spans="1:22" ht="15" hidden="1" x14ac:dyDescent="0.25">
      <c r="A78" s="19" t="s">
        <v>73</v>
      </c>
    </row>
    <row r="79" spans="1:22" ht="15" hidden="1" x14ac:dyDescent="0.25">
      <c r="A79" s="18" t="s">
        <v>75</v>
      </c>
    </row>
    <row r="80" spans="1:22" ht="15" hidden="1" x14ac:dyDescent="0.25">
      <c r="A80" s="19" t="s">
        <v>76</v>
      </c>
    </row>
    <row r="81" spans="1:20" ht="15" hidden="1" x14ac:dyDescent="0.25">
      <c r="A81" s="18" t="s">
        <v>82</v>
      </c>
    </row>
    <row r="82" spans="1:20" ht="15" hidden="1" x14ac:dyDescent="0.25">
      <c r="A82" s="19" t="s">
        <v>81</v>
      </c>
    </row>
    <row r="83" spans="1:20" ht="15" hidden="1" x14ac:dyDescent="0.25">
      <c r="A83" s="18" t="s">
        <v>85</v>
      </c>
    </row>
    <row r="84" spans="1:20" ht="15" hidden="1" x14ac:dyDescent="0.25">
      <c r="A84" s="19" t="s">
        <v>84</v>
      </c>
    </row>
    <row r="85" spans="1:20" ht="15" hidden="1" x14ac:dyDescent="0.25">
      <c r="A85" s="18" t="s">
        <v>95</v>
      </c>
    </row>
    <row r="86" spans="1:20" ht="15" hidden="1" x14ac:dyDescent="0.25">
      <c r="A86" s="19" t="s">
        <v>94</v>
      </c>
    </row>
    <row r="87" spans="1:20" hidden="1" x14ac:dyDescent="0.25"/>
    <row r="88" spans="1:20" s="83" customFormat="1" hidden="1" x14ac:dyDescent="0.25">
      <c r="A88" s="82" t="s">
        <v>93</v>
      </c>
      <c r="C88" s="84"/>
      <c r="D88" s="84"/>
      <c r="E88" s="84"/>
      <c r="F88" s="84"/>
      <c r="G88" s="84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85"/>
    </row>
    <row r="90" spans="1:20" ht="15" hidden="1" x14ac:dyDescent="0.25">
      <c r="A90" s="18" t="s">
        <v>99</v>
      </c>
    </row>
    <row r="91" spans="1:20" ht="15" hidden="1" x14ac:dyDescent="0.25">
      <c r="A91" s="19" t="s">
        <v>98</v>
      </c>
    </row>
    <row r="92" spans="1:20" ht="15" hidden="1" x14ac:dyDescent="0.25">
      <c r="A92" s="18" t="s">
        <v>106</v>
      </c>
    </row>
    <row r="93" spans="1:20" ht="15" hidden="1" x14ac:dyDescent="0.25">
      <c r="A93" s="19" t="s">
        <v>105</v>
      </c>
    </row>
    <row r="94" spans="1:20" ht="15" hidden="1" x14ac:dyDescent="0.25">
      <c r="A94" s="18" t="s">
        <v>124</v>
      </c>
    </row>
    <row r="95" spans="1:20" ht="15" hidden="1" x14ac:dyDescent="0.25">
      <c r="A95" s="19" t="s">
        <v>123</v>
      </c>
    </row>
    <row r="96" spans="1:20" ht="15" hidden="1" x14ac:dyDescent="0.25">
      <c r="A96" s="18" t="s">
        <v>131</v>
      </c>
    </row>
    <row r="97" spans="1:1" ht="15" hidden="1" x14ac:dyDescent="0.25">
      <c r="A97" s="19" t="s">
        <v>130</v>
      </c>
    </row>
    <row r="98" spans="1:1" ht="15" hidden="1" x14ac:dyDescent="0.25">
      <c r="A98" s="18" t="s">
        <v>138</v>
      </c>
    </row>
    <row r="99" spans="1:1" ht="15" hidden="1" x14ac:dyDescent="0.25">
      <c r="A99" s="19" t="s">
        <v>139</v>
      </c>
    </row>
    <row r="100" spans="1:1" ht="15" x14ac:dyDescent="0.25">
      <c r="A100" s="18" t="s">
        <v>146</v>
      </c>
    </row>
    <row r="101" spans="1:1" ht="15" x14ac:dyDescent="0.25">
      <c r="A101" s="19" t="s">
        <v>147</v>
      </c>
    </row>
    <row r="107" spans="1:1" ht="16.5" x14ac:dyDescent="0.3">
      <c r="A107" s="9" t="s">
        <v>39</v>
      </c>
    </row>
    <row r="108" spans="1:1" ht="16.5" x14ac:dyDescent="0.3">
      <c r="A108" s="9" t="s">
        <v>42</v>
      </c>
    </row>
    <row r="109" spans="1:1" ht="16.5" x14ac:dyDescent="0.3">
      <c r="A109" s="9" t="s">
        <v>40</v>
      </c>
    </row>
    <row r="110" spans="1:1" ht="16.5" x14ac:dyDescent="0.3">
      <c r="A110" s="69" t="s">
        <v>41</v>
      </c>
    </row>
  </sheetData>
  <mergeCells count="1">
    <mergeCell ref="B1:H1"/>
  </mergeCells>
  <phoneticPr fontId="0" type="noConversion"/>
  <hyperlinks>
    <hyperlink ref="A88" r:id="rId1" display="mailto:Lisa.J.Caissie@mass.gov" xr:uid="{4CB0A4E8-E4D0-4DDD-A1B2-2401D7EB6B9E}"/>
  </hyperlinks>
  <pageMargins left="0.5" right="0" top="0.25" bottom="0.25" header="0" footer="0"/>
  <pageSetup scale="65" orientation="landscape" r:id="rId2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C5321EB-ED59-453F-AB44-587E4E90B7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C9BE22-94A4-4B93-B8CE-3D1C7BF500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D0B025D-FA1D-4B95-AC41-A6D63115834D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LAWRENCE</vt:lpstr>
      <vt:lpstr>LAWRENCE!Print_Area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Howard, Patricia (EOL)</cp:lastModifiedBy>
  <cp:lastPrinted>2019-01-09T17:18:17Z</cp:lastPrinted>
  <dcterms:created xsi:type="dcterms:W3CDTF">2000-04-13T13:33:42Z</dcterms:created>
  <dcterms:modified xsi:type="dcterms:W3CDTF">2025-02-04T18:00:42Z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0x010100023EC507CF3D814C891D1408D57845A8</vt:lpwstr>
  </property>
</Properties>
</file>